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mdmoxfam.sharepoint.com/sites/EquipeCommunication/Documents partages/02 - 2025/06 - Demandes internes/01 - Commercial et logistique/01 - VEXT/02 - Catalogue épicerie/"/>
    </mc:Choice>
  </mc:AlternateContent>
  <xr:revisionPtr revIDLastSave="37" documentId="8_{8511BB3D-5596-4D2D-8906-95D237FBF2D6}" xr6:coauthVersionLast="47" xr6:coauthVersionMax="47" xr10:uidLastSave="{4092ACB7-9B02-4623-921B-DA3526DEACC8}"/>
  <bookViews>
    <workbookView xWindow="-108" yWindow="-108" windowWidth="23256" windowHeight="12456" xr2:uid="{E43FAF0F-939E-4CCD-AE72-1ED7C968122D}"/>
  </bookViews>
  <sheets>
    <sheet name="Bon de commande" sheetId="6" r:id="rId1"/>
  </sheets>
  <definedNames>
    <definedName name="_xlnm._FilterDatabase" localSheetId="0" hidden="1">'Bon de commande'!$B$10:$L$348</definedName>
    <definedName name="_xlnm.Print_Area" localSheetId="0">'Bon de commande'!$B:$K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89" i="6" l="1"/>
  <c r="G289" i="6" s="1"/>
  <c r="J289" i="6" s="1"/>
  <c r="G183" i="6"/>
  <c r="J183" i="6" s="1"/>
  <c r="F39" i="6"/>
  <c r="G39" i="6" s="1"/>
  <c r="J39" i="6" s="1"/>
  <c r="G43" i="6"/>
  <c r="G42" i="6"/>
  <c r="G278" i="6"/>
  <c r="F277" i="6"/>
  <c r="G277" i="6" s="1"/>
  <c r="J277" i="6" s="1"/>
  <c r="J187" i="6"/>
  <c r="K187" i="6"/>
  <c r="F186" i="6"/>
  <c r="F185" i="6"/>
  <c r="F184" i="6"/>
  <c r="G83" i="6"/>
  <c r="G84" i="6"/>
  <c r="F82" i="6"/>
  <c r="G82" i="6" s="1"/>
  <c r="J82" i="6" s="1"/>
  <c r="F81" i="6"/>
  <c r="G81" i="6" s="1"/>
  <c r="J81" i="6" s="1"/>
  <c r="F79" i="6"/>
  <c r="G79" i="6" s="1"/>
  <c r="J79" i="6" s="1"/>
  <c r="F78" i="6"/>
  <c r="G78" i="6" s="1"/>
  <c r="J78" i="6" s="1"/>
  <c r="F77" i="6"/>
  <c r="G77" i="6" s="1"/>
  <c r="F76" i="6"/>
  <c r="G76" i="6" s="1"/>
  <c r="F75" i="6"/>
  <c r="G75" i="6" s="1"/>
  <c r="J75" i="6" s="1"/>
  <c r="F74" i="6"/>
  <c r="G74" i="6" s="1"/>
  <c r="F73" i="6"/>
  <c r="G73" i="6" s="1"/>
  <c r="J73" i="6" s="1"/>
  <c r="F72" i="6"/>
  <c r="G72" i="6" s="1"/>
  <c r="J72" i="6" s="1"/>
  <c r="F71" i="6"/>
  <c r="G71" i="6" s="1"/>
  <c r="J71" i="6" s="1"/>
  <c r="F70" i="6"/>
  <c r="G70" i="6" s="1"/>
  <c r="J70" i="6" s="1"/>
  <c r="F69" i="6"/>
  <c r="G69" i="6" s="1"/>
  <c r="J69" i="6" s="1"/>
  <c r="F67" i="6"/>
  <c r="G67" i="6" s="1"/>
  <c r="J67" i="6" s="1"/>
  <c r="F68" i="6"/>
  <c r="G68" i="6" s="1"/>
  <c r="J68" i="6" s="1"/>
  <c r="F65" i="6"/>
  <c r="G65" i="6" s="1"/>
  <c r="F66" i="6"/>
  <c r="G66" i="6" s="1"/>
  <c r="J66" i="6" s="1"/>
  <c r="F64" i="6"/>
  <c r="G64" i="6" s="1"/>
  <c r="F63" i="6"/>
  <c r="G63" i="6" s="1"/>
  <c r="J63" i="6" s="1"/>
  <c r="F62" i="6"/>
  <c r="G62" i="6" s="1"/>
  <c r="J62" i="6" s="1"/>
  <c r="F60" i="6"/>
  <c r="G60" i="6"/>
  <c r="J60" i="6" s="1"/>
  <c r="F61" i="6"/>
  <c r="G61" i="6" s="1"/>
  <c r="J61" i="6" s="1"/>
  <c r="F59" i="6"/>
  <c r="G59" i="6" s="1"/>
  <c r="F56" i="6"/>
  <c r="G56" i="6" s="1"/>
  <c r="J56" i="6" s="1"/>
  <c r="F80" i="6"/>
  <c r="G80" i="6" s="1"/>
  <c r="J80" i="6" s="1"/>
  <c r="G335" i="6"/>
  <c r="J335" i="6" s="1"/>
  <c r="G337" i="6"/>
  <c r="J337" i="6" s="1"/>
  <c r="G338" i="6"/>
  <c r="G339" i="6"/>
  <c r="F340" i="6"/>
  <c r="F336" i="6"/>
  <c r="G336" i="6" s="1"/>
  <c r="F334" i="6"/>
  <c r="G334" i="6" s="1"/>
  <c r="F333" i="6"/>
  <c r="G333" i="6" s="1"/>
  <c r="J333" i="6" s="1"/>
  <c r="F332" i="6"/>
  <c r="G332" i="6" s="1"/>
  <c r="F327" i="6"/>
  <c r="G327" i="6" s="1"/>
  <c r="J327" i="6" s="1"/>
  <c r="F314" i="6"/>
  <c r="G314" i="6" s="1"/>
  <c r="F303" i="6"/>
  <c r="G303" i="6" s="1"/>
  <c r="J303" i="6" s="1"/>
  <c r="F292" i="6"/>
  <c r="G292" i="6" s="1"/>
  <c r="J292" i="6" s="1"/>
  <c r="F284" i="6"/>
  <c r="G284" i="6" s="1"/>
  <c r="F283" i="6"/>
  <c r="G283" i="6" s="1"/>
  <c r="J283" i="6" s="1"/>
  <c r="F282" i="6"/>
  <c r="G282" i="6" s="1"/>
  <c r="J282" i="6" s="1"/>
  <c r="F281" i="6"/>
  <c r="G281" i="6" s="1"/>
  <c r="J281" i="6" s="1"/>
  <c r="F253" i="6"/>
  <c r="G253" i="6" s="1"/>
  <c r="J253" i="6" s="1"/>
  <c r="F234" i="6"/>
  <c r="G234" i="6" s="1"/>
  <c r="G217" i="6"/>
  <c r="F218" i="6"/>
  <c r="G218" i="6" s="1"/>
  <c r="J218" i="6" s="1"/>
  <c r="F219" i="6"/>
  <c r="G219" i="6" s="1"/>
  <c r="F216" i="6"/>
  <c r="G216" i="6" s="1"/>
  <c r="J216" i="6" s="1"/>
  <c r="G207" i="6"/>
  <c r="J207" i="6" s="1"/>
  <c r="G206" i="6"/>
  <c r="J206" i="6" s="1"/>
  <c r="F198" i="6"/>
  <c r="G198" i="6" s="1"/>
  <c r="J198" i="6" s="1"/>
  <c r="F161" i="6"/>
  <c r="G161" i="6" s="1"/>
  <c r="J161" i="6" s="1"/>
  <c r="F162" i="6"/>
  <c r="F160" i="6"/>
  <c r="G160" i="6" s="1"/>
  <c r="J160" i="6" s="1"/>
  <c r="F158" i="6"/>
  <c r="G158" i="6" s="1"/>
  <c r="J158" i="6" s="1"/>
  <c r="F159" i="6"/>
  <c r="K159" i="6" s="1"/>
  <c r="F157" i="6"/>
  <c r="G157" i="6" s="1"/>
  <c r="J157" i="6" s="1"/>
  <c r="F155" i="6"/>
  <c r="G155" i="6" s="1"/>
  <c r="J155" i="6" s="1"/>
  <c r="G146" i="6"/>
  <c r="G133" i="6"/>
  <c r="G130" i="6"/>
  <c r="J130" i="6" s="1"/>
  <c r="F111" i="6"/>
  <c r="G111" i="6" s="1"/>
  <c r="J111" i="6" s="1"/>
  <c r="F110" i="6"/>
  <c r="G110" i="6" s="1"/>
  <c r="J110" i="6" s="1"/>
  <c r="F45" i="6"/>
  <c r="G45" i="6" s="1"/>
  <c r="J45" i="6" s="1"/>
  <c r="F44" i="6"/>
  <c r="G44" i="6" s="1"/>
  <c r="J44" i="6" s="1"/>
  <c r="F95" i="6"/>
  <c r="K95" i="6" s="1"/>
  <c r="F35" i="6"/>
  <c r="G35" i="6" s="1"/>
  <c r="J35" i="6" s="1"/>
  <c r="F38" i="6"/>
  <c r="G38" i="6" s="1"/>
  <c r="K11" i="6"/>
  <c r="K12" i="6"/>
  <c r="K13" i="6"/>
  <c r="K14" i="6"/>
  <c r="K15" i="6"/>
  <c r="K16" i="6"/>
  <c r="K17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5" i="6"/>
  <c r="K36" i="6"/>
  <c r="K37" i="6"/>
  <c r="K40" i="6"/>
  <c r="K41" i="6"/>
  <c r="K42" i="6"/>
  <c r="K43" i="6"/>
  <c r="K48" i="6"/>
  <c r="K49" i="6"/>
  <c r="K50" i="6"/>
  <c r="K51" i="6"/>
  <c r="K52" i="6"/>
  <c r="K53" i="6"/>
  <c r="K54" i="6"/>
  <c r="K55" i="6"/>
  <c r="K57" i="6"/>
  <c r="K58" i="6"/>
  <c r="K59" i="6"/>
  <c r="K60" i="6"/>
  <c r="K66" i="6"/>
  <c r="K69" i="6"/>
  <c r="K71" i="6"/>
  <c r="K74" i="6"/>
  <c r="K77" i="6"/>
  <c r="K83" i="6"/>
  <c r="K84" i="6"/>
  <c r="K85" i="6"/>
  <c r="K86" i="6"/>
  <c r="K87" i="6"/>
  <c r="K88" i="6"/>
  <c r="K89" i="6"/>
  <c r="K90" i="6"/>
  <c r="K91" i="6"/>
  <c r="K92" i="6"/>
  <c r="K93" i="6"/>
  <c r="K94" i="6"/>
  <c r="K96" i="6"/>
  <c r="K97" i="6"/>
  <c r="K98" i="6"/>
  <c r="K99" i="6"/>
  <c r="K102" i="6"/>
  <c r="K103" i="6"/>
  <c r="K104" i="6"/>
  <c r="K105" i="6"/>
  <c r="K106" i="6"/>
  <c r="K107" i="6"/>
  <c r="K108" i="6"/>
  <c r="K109" i="6"/>
  <c r="K112" i="6"/>
  <c r="K114" i="6"/>
  <c r="K115" i="6"/>
  <c r="K117" i="6"/>
  <c r="K118" i="6"/>
  <c r="K121" i="6"/>
  <c r="K122" i="6"/>
  <c r="K123" i="6"/>
  <c r="K124" i="6"/>
  <c r="K125" i="6"/>
  <c r="K126" i="6"/>
  <c r="K127" i="6"/>
  <c r="K128" i="6"/>
  <c r="K129" i="6"/>
  <c r="K130" i="6"/>
  <c r="K132" i="6"/>
  <c r="K133" i="6"/>
  <c r="K134" i="6"/>
  <c r="K135" i="6"/>
  <c r="K136" i="6"/>
  <c r="K138" i="6"/>
  <c r="K139" i="6"/>
  <c r="K140" i="6"/>
  <c r="K141" i="6"/>
  <c r="K142" i="6"/>
  <c r="K143" i="6"/>
  <c r="K144" i="6"/>
  <c r="K146" i="6"/>
  <c r="K147" i="6"/>
  <c r="K148" i="6"/>
  <c r="K149" i="6"/>
  <c r="K151" i="6"/>
  <c r="K152" i="6"/>
  <c r="K164" i="6"/>
  <c r="K165" i="6"/>
  <c r="K166" i="6"/>
  <c r="K167" i="6"/>
  <c r="K168" i="6"/>
  <c r="K169" i="6"/>
  <c r="K170" i="6"/>
  <c r="K171" i="6"/>
  <c r="K172" i="6"/>
  <c r="K173" i="6"/>
  <c r="K174" i="6"/>
  <c r="K177" i="6"/>
  <c r="K178" i="6"/>
  <c r="K179" i="6"/>
  <c r="K180" i="6"/>
  <c r="K181" i="6"/>
  <c r="K188" i="6"/>
  <c r="K189" i="6"/>
  <c r="K190" i="6"/>
  <c r="K191" i="6"/>
  <c r="K192" i="6"/>
  <c r="K193" i="6"/>
  <c r="K194" i="6"/>
  <c r="K195" i="6"/>
  <c r="K196" i="6"/>
  <c r="K199" i="6"/>
  <c r="K200" i="6"/>
  <c r="K202" i="6"/>
  <c r="K203" i="6"/>
  <c r="K204" i="6"/>
  <c r="K205" i="6"/>
  <c r="K206" i="6"/>
  <c r="K207" i="6"/>
  <c r="K209" i="6"/>
  <c r="K210" i="6"/>
  <c r="K211" i="6"/>
  <c r="K212" i="6"/>
  <c r="K213" i="6"/>
  <c r="K217" i="6"/>
  <c r="K219" i="6"/>
  <c r="K220" i="6"/>
  <c r="K221" i="6"/>
  <c r="K222" i="6"/>
  <c r="K223" i="6"/>
  <c r="K224" i="6"/>
  <c r="K226" i="6"/>
  <c r="K227" i="6"/>
  <c r="K228" i="6"/>
  <c r="K229" i="6"/>
  <c r="K230" i="6"/>
  <c r="K231" i="6"/>
  <c r="K232" i="6"/>
  <c r="K233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3" i="6"/>
  <c r="K263" i="6"/>
  <c r="K264" i="6"/>
  <c r="K265" i="6"/>
  <c r="K267" i="6"/>
  <c r="K268" i="6"/>
  <c r="K269" i="6"/>
  <c r="K270" i="6"/>
  <c r="K271" i="6"/>
  <c r="K272" i="6"/>
  <c r="K273" i="6"/>
  <c r="K274" i="6"/>
  <c r="K275" i="6"/>
  <c r="K278" i="6"/>
  <c r="K279" i="6"/>
  <c r="K280" i="6"/>
  <c r="K284" i="6"/>
  <c r="K286" i="6"/>
  <c r="K287" i="6"/>
  <c r="K288" i="6"/>
  <c r="K290" i="6"/>
  <c r="K291" i="6"/>
  <c r="K293" i="6"/>
  <c r="K294" i="6"/>
  <c r="K295" i="6"/>
  <c r="K296" i="6"/>
  <c r="K299" i="6"/>
  <c r="K300" i="6"/>
  <c r="K301" i="6"/>
  <c r="K303" i="6"/>
  <c r="K304" i="6"/>
  <c r="K305" i="6"/>
  <c r="K306" i="6"/>
  <c r="K307" i="6"/>
  <c r="K308" i="6"/>
  <c r="K309" i="6"/>
  <c r="K310" i="6"/>
  <c r="K311" i="6"/>
  <c r="K312" i="6"/>
  <c r="K315" i="6"/>
  <c r="K316" i="6"/>
  <c r="K317" i="6"/>
  <c r="K318" i="6"/>
  <c r="K319" i="6"/>
  <c r="K320" i="6"/>
  <c r="K321" i="6"/>
  <c r="K322" i="6"/>
  <c r="K323" i="6"/>
  <c r="K324" i="6"/>
  <c r="K325" i="6"/>
  <c r="K328" i="6"/>
  <c r="K329" i="6"/>
  <c r="K335" i="6"/>
  <c r="K336" i="6"/>
  <c r="K337" i="6"/>
  <c r="K338" i="6"/>
  <c r="K339" i="6"/>
  <c r="K342" i="6"/>
  <c r="K343" i="6"/>
  <c r="K344" i="6"/>
  <c r="K345" i="6"/>
  <c r="K346" i="6"/>
  <c r="K347" i="6"/>
  <c r="K348" i="6"/>
  <c r="K10" i="6"/>
  <c r="J10" i="6"/>
  <c r="J344" i="6"/>
  <c r="J346" i="6"/>
  <c r="J347" i="6"/>
  <c r="J348" i="6"/>
  <c r="J342" i="6"/>
  <c r="K334" i="6"/>
  <c r="J334" i="6"/>
  <c r="J318" i="6"/>
  <c r="J320" i="6"/>
  <c r="J322" i="6"/>
  <c r="J323" i="6"/>
  <c r="J324" i="6"/>
  <c r="J325" i="6"/>
  <c r="J314" i="6"/>
  <c r="J304" i="6"/>
  <c r="J305" i="6"/>
  <c r="J306" i="6"/>
  <c r="J307" i="6"/>
  <c r="J308" i="6"/>
  <c r="J309" i="6"/>
  <c r="J310" i="6"/>
  <c r="J311" i="6"/>
  <c r="J312" i="6"/>
  <c r="J300" i="6"/>
  <c r="J301" i="6"/>
  <c r="J299" i="6"/>
  <c r="J287" i="6"/>
  <c r="J288" i="6"/>
  <c r="J290" i="6"/>
  <c r="J291" i="6"/>
  <c r="J293" i="6"/>
  <c r="J294" i="6"/>
  <c r="J295" i="6"/>
  <c r="J296" i="6"/>
  <c r="J286" i="6"/>
  <c r="J278" i="6"/>
  <c r="J279" i="6"/>
  <c r="J280" i="6"/>
  <c r="J284" i="6"/>
  <c r="J274" i="6"/>
  <c r="J275" i="6"/>
  <c r="J268" i="6"/>
  <c r="J269" i="6"/>
  <c r="J270" i="6"/>
  <c r="J271" i="6"/>
  <c r="J272" i="6"/>
  <c r="J273" i="6"/>
  <c r="J267" i="6"/>
  <c r="F257" i="6"/>
  <c r="F258" i="6"/>
  <c r="F259" i="6"/>
  <c r="F260" i="6"/>
  <c r="F261" i="6"/>
  <c r="F262" i="6"/>
  <c r="J263" i="6"/>
  <c r="J264" i="6"/>
  <c r="J265" i="6"/>
  <c r="F256" i="6"/>
  <c r="J237" i="6"/>
  <c r="J238" i="6"/>
  <c r="J239" i="6"/>
  <c r="J240" i="6"/>
  <c r="J241" i="6"/>
  <c r="J242" i="6"/>
  <c r="J243" i="6"/>
  <c r="J244" i="6"/>
  <c r="J245" i="6"/>
  <c r="J246" i="6"/>
  <c r="J247" i="6"/>
  <c r="J248" i="6"/>
  <c r="J249" i="6"/>
  <c r="J250" i="6"/>
  <c r="F251" i="6"/>
  <c r="F252" i="6"/>
  <c r="J236" i="6"/>
  <c r="J227" i="6"/>
  <c r="J228" i="6"/>
  <c r="J229" i="6"/>
  <c r="J230" i="6"/>
  <c r="J231" i="6"/>
  <c r="J232" i="6"/>
  <c r="J233" i="6"/>
  <c r="J234" i="6"/>
  <c r="J226" i="6"/>
  <c r="J217" i="6"/>
  <c r="J219" i="6"/>
  <c r="J220" i="6"/>
  <c r="J221" i="6"/>
  <c r="J222" i="6"/>
  <c r="J223" i="6"/>
  <c r="J224" i="6"/>
  <c r="J210" i="6"/>
  <c r="J211" i="6"/>
  <c r="J212" i="6"/>
  <c r="J213" i="6"/>
  <c r="J209" i="6"/>
  <c r="J203" i="6"/>
  <c r="J204" i="6"/>
  <c r="J205" i="6"/>
  <c r="J202" i="6"/>
  <c r="J199" i="6"/>
  <c r="J200" i="6"/>
  <c r="J188" i="6"/>
  <c r="J189" i="6"/>
  <c r="J190" i="6"/>
  <c r="J191" i="6"/>
  <c r="J192" i="6"/>
  <c r="J193" i="6"/>
  <c r="J194" i="6"/>
  <c r="J195" i="6"/>
  <c r="J196" i="6"/>
  <c r="J178" i="6"/>
  <c r="J179" i="6"/>
  <c r="J180" i="6"/>
  <c r="J181" i="6"/>
  <c r="J177" i="6"/>
  <c r="J165" i="6"/>
  <c r="J166" i="6"/>
  <c r="J167" i="6"/>
  <c r="J168" i="6"/>
  <c r="J169" i="6"/>
  <c r="J170" i="6"/>
  <c r="J171" i="6"/>
  <c r="J172" i="6"/>
  <c r="J173" i="6"/>
  <c r="J174" i="6"/>
  <c r="J164" i="6"/>
  <c r="F156" i="6"/>
  <c r="J152" i="6"/>
  <c r="J151" i="6"/>
  <c r="J147" i="6"/>
  <c r="J148" i="6"/>
  <c r="J149" i="6"/>
  <c r="J146" i="6"/>
  <c r="J139" i="6"/>
  <c r="J140" i="6"/>
  <c r="J141" i="6"/>
  <c r="J142" i="6"/>
  <c r="J143" i="6"/>
  <c r="J144" i="6"/>
  <c r="J138" i="6"/>
  <c r="J133" i="6"/>
  <c r="J134" i="6"/>
  <c r="J135" i="6"/>
  <c r="J136" i="6"/>
  <c r="J132" i="6"/>
  <c r="J122" i="6"/>
  <c r="J123" i="6"/>
  <c r="J124" i="6"/>
  <c r="J125" i="6"/>
  <c r="J126" i="6"/>
  <c r="J127" i="6"/>
  <c r="J128" i="6"/>
  <c r="J129" i="6"/>
  <c r="J121" i="6"/>
  <c r="J118" i="6"/>
  <c r="J117" i="6"/>
  <c r="J115" i="6"/>
  <c r="J114" i="6"/>
  <c r="J103" i="6"/>
  <c r="J104" i="6"/>
  <c r="J105" i="6"/>
  <c r="J106" i="6"/>
  <c r="J107" i="6"/>
  <c r="J108" i="6"/>
  <c r="J109" i="6"/>
  <c r="J112" i="6"/>
  <c r="J102" i="6"/>
  <c r="J49" i="6"/>
  <c r="J50" i="6"/>
  <c r="J51" i="6"/>
  <c r="J52" i="6"/>
  <c r="J53" i="6"/>
  <c r="J54" i="6"/>
  <c r="J55" i="6"/>
  <c r="J57" i="6"/>
  <c r="J58" i="6"/>
  <c r="J59" i="6"/>
  <c r="J64" i="6"/>
  <c r="J65" i="6"/>
  <c r="J74" i="6"/>
  <c r="J76" i="6"/>
  <c r="J77" i="6"/>
  <c r="J83" i="6"/>
  <c r="J84" i="6"/>
  <c r="J85" i="6"/>
  <c r="J86" i="6"/>
  <c r="J87" i="6"/>
  <c r="J88" i="6"/>
  <c r="J89" i="6"/>
  <c r="J90" i="6"/>
  <c r="J91" i="6"/>
  <c r="J92" i="6"/>
  <c r="J93" i="6"/>
  <c r="J94" i="6"/>
  <c r="J96" i="6"/>
  <c r="J97" i="6"/>
  <c r="J98" i="6"/>
  <c r="J99" i="6"/>
  <c r="J48" i="6"/>
  <c r="J43" i="6"/>
  <c r="J42" i="6"/>
  <c r="J41" i="6"/>
  <c r="J40" i="6"/>
  <c r="J38" i="6"/>
  <c r="J37" i="6"/>
  <c r="J36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19" i="6"/>
  <c r="J343" i="6"/>
  <c r="J345" i="6"/>
  <c r="J336" i="6"/>
  <c r="J338" i="6"/>
  <c r="J339" i="6"/>
  <c r="J332" i="6"/>
  <c r="J328" i="6"/>
  <c r="J329" i="6"/>
  <c r="J315" i="6"/>
  <c r="J316" i="6"/>
  <c r="J317" i="6"/>
  <c r="J319" i="6"/>
  <c r="J321" i="6"/>
  <c r="J11" i="6"/>
  <c r="J12" i="6"/>
  <c r="J13" i="6"/>
  <c r="J14" i="6"/>
  <c r="J15" i="6"/>
  <c r="J16" i="6"/>
  <c r="J17" i="6"/>
  <c r="K64" i="6" l="1"/>
  <c r="K155" i="6"/>
  <c r="K283" i="6"/>
  <c r="K110" i="6"/>
  <c r="K63" i="6"/>
  <c r="K281" i="6"/>
  <c r="K79" i="6"/>
  <c r="K332" i="6"/>
  <c r="K289" i="6"/>
  <c r="K198" i="6"/>
  <c r="K75" i="6"/>
  <c r="K292" i="6"/>
  <c r="K73" i="6"/>
  <c r="K111" i="6"/>
  <c r="K327" i="6"/>
  <c r="K81" i="6"/>
  <c r="K67" i="6"/>
  <c r="K160" i="6"/>
  <c r="K277" i="6"/>
  <c r="K157" i="6"/>
  <c r="K78" i="6"/>
  <c r="K68" i="6"/>
  <c r="K183" i="6"/>
  <c r="K82" i="6"/>
  <c r="K45" i="6"/>
  <c r="K70" i="6"/>
  <c r="K39" i="6"/>
  <c r="K282" i="6"/>
  <c r="K62" i="6"/>
  <c r="K44" i="6"/>
  <c r="K333" i="6"/>
  <c r="K314" i="6"/>
  <c r="K161" i="6"/>
  <c r="K65" i="6"/>
  <c r="K61" i="6"/>
  <c r="K234" i="6"/>
  <c r="K80" i="6"/>
  <c r="K76" i="6"/>
  <c r="K72" i="6"/>
  <c r="K56" i="6"/>
  <c r="K38" i="6"/>
  <c r="G184" i="6"/>
  <c r="J184" i="6" s="1"/>
  <c r="K184" i="6"/>
  <c r="G185" i="6"/>
  <c r="J185" i="6" s="1"/>
  <c r="K185" i="6"/>
  <c r="G186" i="6"/>
  <c r="J186" i="6" s="1"/>
  <c r="K186" i="6"/>
  <c r="K162" i="6"/>
  <c r="G162" i="6"/>
  <c r="J162" i="6" s="1"/>
  <c r="K340" i="6"/>
  <c r="G340" i="6"/>
  <c r="J340" i="6" s="1"/>
  <c r="G156" i="6"/>
  <c r="J156" i="6" s="1"/>
  <c r="K156" i="6"/>
  <c r="G262" i="6"/>
  <c r="J262" i="6" s="1"/>
  <c r="K262" i="6"/>
  <c r="G261" i="6"/>
  <c r="J261" i="6" s="1"/>
  <c r="K261" i="6"/>
  <c r="G260" i="6"/>
  <c r="J260" i="6" s="1"/>
  <c r="K260" i="6"/>
  <c r="G252" i="6"/>
  <c r="J252" i="6" s="1"/>
  <c r="K252" i="6"/>
  <c r="G259" i="6"/>
  <c r="J259" i="6" s="1"/>
  <c r="K259" i="6"/>
  <c r="K251" i="6"/>
  <c r="G251" i="6"/>
  <c r="J251" i="6" s="1"/>
  <c r="K258" i="6"/>
  <c r="G258" i="6"/>
  <c r="J258" i="6" s="1"/>
  <c r="K257" i="6"/>
  <c r="G257" i="6"/>
  <c r="J257" i="6" s="1"/>
  <c r="K256" i="6"/>
  <c r="G256" i="6"/>
  <c r="J256" i="6" s="1"/>
  <c r="G159" i="6"/>
  <c r="J159" i="6" s="1"/>
  <c r="K218" i="6"/>
  <c r="K216" i="6"/>
  <c r="K158" i="6"/>
  <c r="G95" i="6"/>
  <c r="J95" i="6" s="1"/>
  <c r="J349" i="6" s="1"/>
  <c r="K349" i="6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88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  <bk>
      <extLst>
        <ext uri="{3e2802c4-a4d2-4d8b-9148-e3be6c30e623}">
          <xlrd:rvb i="68"/>
        </ext>
      </extLst>
    </bk>
    <bk>
      <extLst>
        <ext uri="{3e2802c4-a4d2-4d8b-9148-e3be6c30e623}">
          <xlrd:rvb i="69"/>
        </ext>
      </extLst>
    </bk>
    <bk>
      <extLst>
        <ext uri="{3e2802c4-a4d2-4d8b-9148-e3be6c30e623}">
          <xlrd:rvb i="70"/>
        </ext>
      </extLst>
    </bk>
    <bk>
      <extLst>
        <ext uri="{3e2802c4-a4d2-4d8b-9148-e3be6c30e623}">
          <xlrd:rvb i="71"/>
        </ext>
      </extLst>
    </bk>
    <bk>
      <extLst>
        <ext uri="{3e2802c4-a4d2-4d8b-9148-e3be6c30e623}">
          <xlrd:rvb i="72"/>
        </ext>
      </extLst>
    </bk>
    <bk>
      <extLst>
        <ext uri="{3e2802c4-a4d2-4d8b-9148-e3be6c30e623}">
          <xlrd:rvb i="73"/>
        </ext>
      </extLst>
    </bk>
    <bk>
      <extLst>
        <ext uri="{3e2802c4-a4d2-4d8b-9148-e3be6c30e623}">
          <xlrd:rvb i="74"/>
        </ext>
      </extLst>
    </bk>
    <bk>
      <extLst>
        <ext uri="{3e2802c4-a4d2-4d8b-9148-e3be6c30e623}">
          <xlrd:rvb i="75"/>
        </ext>
      </extLst>
    </bk>
    <bk>
      <extLst>
        <ext uri="{3e2802c4-a4d2-4d8b-9148-e3be6c30e623}">
          <xlrd:rvb i="76"/>
        </ext>
      </extLst>
    </bk>
    <bk>
      <extLst>
        <ext uri="{3e2802c4-a4d2-4d8b-9148-e3be6c30e623}">
          <xlrd:rvb i="77"/>
        </ext>
      </extLst>
    </bk>
    <bk>
      <extLst>
        <ext uri="{3e2802c4-a4d2-4d8b-9148-e3be6c30e623}">
          <xlrd:rvb i="78"/>
        </ext>
      </extLst>
    </bk>
    <bk>
      <extLst>
        <ext uri="{3e2802c4-a4d2-4d8b-9148-e3be6c30e623}">
          <xlrd:rvb i="79"/>
        </ext>
      </extLst>
    </bk>
    <bk>
      <extLst>
        <ext uri="{3e2802c4-a4d2-4d8b-9148-e3be6c30e623}">
          <xlrd:rvb i="80"/>
        </ext>
      </extLst>
    </bk>
    <bk>
      <extLst>
        <ext uri="{3e2802c4-a4d2-4d8b-9148-e3be6c30e623}">
          <xlrd:rvb i="81"/>
        </ext>
      </extLst>
    </bk>
    <bk>
      <extLst>
        <ext uri="{3e2802c4-a4d2-4d8b-9148-e3be6c30e623}">
          <xlrd:rvb i="82"/>
        </ext>
      </extLst>
    </bk>
    <bk>
      <extLst>
        <ext uri="{3e2802c4-a4d2-4d8b-9148-e3be6c30e623}">
          <xlrd:rvb i="83"/>
        </ext>
      </extLst>
    </bk>
    <bk>
      <extLst>
        <ext uri="{3e2802c4-a4d2-4d8b-9148-e3be6c30e623}">
          <xlrd:rvb i="84"/>
        </ext>
      </extLst>
    </bk>
    <bk>
      <extLst>
        <ext uri="{3e2802c4-a4d2-4d8b-9148-e3be6c30e623}">
          <xlrd:rvb i="85"/>
        </ext>
      </extLst>
    </bk>
    <bk>
      <extLst>
        <ext uri="{3e2802c4-a4d2-4d8b-9148-e3be6c30e623}">
          <xlrd:rvb i="86"/>
        </ext>
      </extLst>
    </bk>
    <bk>
      <extLst>
        <ext uri="{3e2802c4-a4d2-4d8b-9148-e3be6c30e623}">
          <xlrd:rvb i="87"/>
        </ext>
      </extLst>
    </bk>
    <bk>
      <extLst>
        <ext uri="{3e2802c4-a4d2-4d8b-9148-e3be6c30e623}">
          <xlrd:rvb i="88"/>
        </ext>
      </extLst>
    </bk>
    <bk>
      <extLst>
        <ext uri="{3e2802c4-a4d2-4d8b-9148-e3be6c30e623}">
          <xlrd:rvb i="89"/>
        </ext>
      </extLst>
    </bk>
    <bk>
      <extLst>
        <ext uri="{3e2802c4-a4d2-4d8b-9148-e3be6c30e623}">
          <xlrd:rvb i="90"/>
        </ext>
      </extLst>
    </bk>
    <bk>
      <extLst>
        <ext uri="{3e2802c4-a4d2-4d8b-9148-e3be6c30e623}">
          <xlrd:rvb i="91"/>
        </ext>
      </extLst>
    </bk>
    <bk>
      <extLst>
        <ext uri="{3e2802c4-a4d2-4d8b-9148-e3be6c30e623}">
          <xlrd:rvb i="92"/>
        </ext>
      </extLst>
    </bk>
    <bk>
      <extLst>
        <ext uri="{3e2802c4-a4d2-4d8b-9148-e3be6c30e623}">
          <xlrd:rvb i="93"/>
        </ext>
      </extLst>
    </bk>
    <bk>
      <extLst>
        <ext uri="{3e2802c4-a4d2-4d8b-9148-e3be6c30e623}">
          <xlrd:rvb i="94"/>
        </ext>
      </extLst>
    </bk>
    <bk>
      <extLst>
        <ext uri="{3e2802c4-a4d2-4d8b-9148-e3be6c30e623}">
          <xlrd:rvb i="95"/>
        </ext>
      </extLst>
    </bk>
    <bk>
      <extLst>
        <ext uri="{3e2802c4-a4d2-4d8b-9148-e3be6c30e623}">
          <xlrd:rvb i="96"/>
        </ext>
      </extLst>
    </bk>
    <bk>
      <extLst>
        <ext uri="{3e2802c4-a4d2-4d8b-9148-e3be6c30e623}">
          <xlrd:rvb i="97"/>
        </ext>
      </extLst>
    </bk>
    <bk>
      <extLst>
        <ext uri="{3e2802c4-a4d2-4d8b-9148-e3be6c30e623}">
          <xlrd:rvb i="98"/>
        </ext>
      </extLst>
    </bk>
    <bk>
      <extLst>
        <ext uri="{3e2802c4-a4d2-4d8b-9148-e3be6c30e623}">
          <xlrd:rvb i="99"/>
        </ext>
      </extLst>
    </bk>
    <bk>
      <extLst>
        <ext uri="{3e2802c4-a4d2-4d8b-9148-e3be6c30e623}">
          <xlrd:rvb i="100"/>
        </ext>
      </extLst>
    </bk>
    <bk>
      <extLst>
        <ext uri="{3e2802c4-a4d2-4d8b-9148-e3be6c30e623}">
          <xlrd:rvb i="101"/>
        </ext>
      </extLst>
    </bk>
    <bk>
      <extLst>
        <ext uri="{3e2802c4-a4d2-4d8b-9148-e3be6c30e623}">
          <xlrd:rvb i="102"/>
        </ext>
      </extLst>
    </bk>
    <bk>
      <extLst>
        <ext uri="{3e2802c4-a4d2-4d8b-9148-e3be6c30e623}">
          <xlrd:rvb i="103"/>
        </ext>
      </extLst>
    </bk>
    <bk>
      <extLst>
        <ext uri="{3e2802c4-a4d2-4d8b-9148-e3be6c30e623}">
          <xlrd:rvb i="104"/>
        </ext>
      </extLst>
    </bk>
    <bk>
      <extLst>
        <ext uri="{3e2802c4-a4d2-4d8b-9148-e3be6c30e623}">
          <xlrd:rvb i="105"/>
        </ext>
      </extLst>
    </bk>
    <bk>
      <extLst>
        <ext uri="{3e2802c4-a4d2-4d8b-9148-e3be6c30e623}">
          <xlrd:rvb i="106"/>
        </ext>
      </extLst>
    </bk>
    <bk>
      <extLst>
        <ext uri="{3e2802c4-a4d2-4d8b-9148-e3be6c30e623}">
          <xlrd:rvb i="107"/>
        </ext>
      </extLst>
    </bk>
    <bk>
      <extLst>
        <ext uri="{3e2802c4-a4d2-4d8b-9148-e3be6c30e623}">
          <xlrd:rvb i="108"/>
        </ext>
      </extLst>
    </bk>
    <bk>
      <extLst>
        <ext uri="{3e2802c4-a4d2-4d8b-9148-e3be6c30e623}">
          <xlrd:rvb i="109"/>
        </ext>
      </extLst>
    </bk>
    <bk>
      <extLst>
        <ext uri="{3e2802c4-a4d2-4d8b-9148-e3be6c30e623}">
          <xlrd:rvb i="110"/>
        </ext>
      </extLst>
    </bk>
    <bk>
      <extLst>
        <ext uri="{3e2802c4-a4d2-4d8b-9148-e3be6c30e623}">
          <xlrd:rvb i="111"/>
        </ext>
      </extLst>
    </bk>
    <bk>
      <extLst>
        <ext uri="{3e2802c4-a4d2-4d8b-9148-e3be6c30e623}">
          <xlrd:rvb i="112"/>
        </ext>
      </extLst>
    </bk>
    <bk>
      <extLst>
        <ext uri="{3e2802c4-a4d2-4d8b-9148-e3be6c30e623}">
          <xlrd:rvb i="113"/>
        </ext>
      </extLst>
    </bk>
    <bk>
      <extLst>
        <ext uri="{3e2802c4-a4d2-4d8b-9148-e3be6c30e623}">
          <xlrd:rvb i="114"/>
        </ext>
      </extLst>
    </bk>
    <bk>
      <extLst>
        <ext uri="{3e2802c4-a4d2-4d8b-9148-e3be6c30e623}">
          <xlrd:rvb i="115"/>
        </ext>
      </extLst>
    </bk>
    <bk>
      <extLst>
        <ext uri="{3e2802c4-a4d2-4d8b-9148-e3be6c30e623}">
          <xlrd:rvb i="116"/>
        </ext>
      </extLst>
    </bk>
    <bk>
      <extLst>
        <ext uri="{3e2802c4-a4d2-4d8b-9148-e3be6c30e623}">
          <xlrd:rvb i="117"/>
        </ext>
      </extLst>
    </bk>
    <bk>
      <extLst>
        <ext uri="{3e2802c4-a4d2-4d8b-9148-e3be6c30e623}">
          <xlrd:rvb i="118"/>
        </ext>
      </extLst>
    </bk>
    <bk>
      <extLst>
        <ext uri="{3e2802c4-a4d2-4d8b-9148-e3be6c30e623}">
          <xlrd:rvb i="119"/>
        </ext>
      </extLst>
    </bk>
    <bk>
      <extLst>
        <ext uri="{3e2802c4-a4d2-4d8b-9148-e3be6c30e623}">
          <xlrd:rvb i="120"/>
        </ext>
      </extLst>
    </bk>
    <bk>
      <extLst>
        <ext uri="{3e2802c4-a4d2-4d8b-9148-e3be6c30e623}">
          <xlrd:rvb i="121"/>
        </ext>
      </extLst>
    </bk>
    <bk>
      <extLst>
        <ext uri="{3e2802c4-a4d2-4d8b-9148-e3be6c30e623}">
          <xlrd:rvb i="122"/>
        </ext>
      </extLst>
    </bk>
    <bk>
      <extLst>
        <ext uri="{3e2802c4-a4d2-4d8b-9148-e3be6c30e623}">
          <xlrd:rvb i="123"/>
        </ext>
      </extLst>
    </bk>
    <bk>
      <extLst>
        <ext uri="{3e2802c4-a4d2-4d8b-9148-e3be6c30e623}">
          <xlrd:rvb i="124"/>
        </ext>
      </extLst>
    </bk>
    <bk>
      <extLst>
        <ext uri="{3e2802c4-a4d2-4d8b-9148-e3be6c30e623}">
          <xlrd:rvb i="125"/>
        </ext>
      </extLst>
    </bk>
    <bk>
      <extLst>
        <ext uri="{3e2802c4-a4d2-4d8b-9148-e3be6c30e623}">
          <xlrd:rvb i="126"/>
        </ext>
      </extLst>
    </bk>
    <bk>
      <extLst>
        <ext uri="{3e2802c4-a4d2-4d8b-9148-e3be6c30e623}">
          <xlrd:rvb i="127"/>
        </ext>
      </extLst>
    </bk>
    <bk>
      <extLst>
        <ext uri="{3e2802c4-a4d2-4d8b-9148-e3be6c30e623}">
          <xlrd:rvb i="128"/>
        </ext>
      </extLst>
    </bk>
    <bk>
      <extLst>
        <ext uri="{3e2802c4-a4d2-4d8b-9148-e3be6c30e623}">
          <xlrd:rvb i="129"/>
        </ext>
      </extLst>
    </bk>
    <bk>
      <extLst>
        <ext uri="{3e2802c4-a4d2-4d8b-9148-e3be6c30e623}">
          <xlrd:rvb i="130"/>
        </ext>
      </extLst>
    </bk>
    <bk>
      <extLst>
        <ext uri="{3e2802c4-a4d2-4d8b-9148-e3be6c30e623}">
          <xlrd:rvb i="131"/>
        </ext>
      </extLst>
    </bk>
    <bk>
      <extLst>
        <ext uri="{3e2802c4-a4d2-4d8b-9148-e3be6c30e623}">
          <xlrd:rvb i="132"/>
        </ext>
      </extLst>
    </bk>
    <bk>
      <extLst>
        <ext uri="{3e2802c4-a4d2-4d8b-9148-e3be6c30e623}">
          <xlrd:rvb i="133"/>
        </ext>
      </extLst>
    </bk>
    <bk>
      <extLst>
        <ext uri="{3e2802c4-a4d2-4d8b-9148-e3be6c30e623}">
          <xlrd:rvb i="134"/>
        </ext>
      </extLst>
    </bk>
    <bk>
      <extLst>
        <ext uri="{3e2802c4-a4d2-4d8b-9148-e3be6c30e623}">
          <xlrd:rvb i="135"/>
        </ext>
      </extLst>
    </bk>
    <bk>
      <extLst>
        <ext uri="{3e2802c4-a4d2-4d8b-9148-e3be6c30e623}">
          <xlrd:rvb i="136"/>
        </ext>
      </extLst>
    </bk>
    <bk>
      <extLst>
        <ext uri="{3e2802c4-a4d2-4d8b-9148-e3be6c30e623}">
          <xlrd:rvb i="137"/>
        </ext>
      </extLst>
    </bk>
    <bk>
      <extLst>
        <ext uri="{3e2802c4-a4d2-4d8b-9148-e3be6c30e623}">
          <xlrd:rvb i="138"/>
        </ext>
      </extLst>
    </bk>
    <bk>
      <extLst>
        <ext uri="{3e2802c4-a4d2-4d8b-9148-e3be6c30e623}">
          <xlrd:rvb i="139"/>
        </ext>
      </extLst>
    </bk>
    <bk>
      <extLst>
        <ext uri="{3e2802c4-a4d2-4d8b-9148-e3be6c30e623}">
          <xlrd:rvb i="140"/>
        </ext>
      </extLst>
    </bk>
    <bk>
      <extLst>
        <ext uri="{3e2802c4-a4d2-4d8b-9148-e3be6c30e623}">
          <xlrd:rvb i="141"/>
        </ext>
      </extLst>
    </bk>
    <bk>
      <extLst>
        <ext uri="{3e2802c4-a4d2-4d8b-9148-e3be6c30e623}">
          <xlrd:rvb i="142"/>
        </ext>
      </extLst>
    </bk>
    <bk>
      <extLst>
        <ext uri="{3e2802c4-a4d2-4d8b-9148-e3be6c30e623}">
          <xlrd:rvb i="143"/>
        </ext>
      </extLst>
    </bk>
    <bk>
      <extLst>
        <ext uri="{3e2802c4-a4d2-4d8b-9148-e3be6c30e623}">
          <xlrd:rvb i="144"/>
        </ext>
      </extLst>
    </bk>
    <bk>
      <extLst>
        <ext uri="{3e2802c4-a4d2-4d8b-9148-e3be6c30e623}">
          <xlrd:rvb i="145"/>
        </ext>
      </extLst>
    </bk>
    <bk>
      <extLst>
        <ext uri="{3e2802c4-a4d2-4d8b-9148-e3be6c30e623}">
          <xlrd:rvb i="146"/>
        </ext>
      </extLst>
    </bk>
    <bk>
      <extLst>
        <ext uri="{3e2802c4-a4d2-4d8b-9148-e3be6c30e623}">
          <xlrd:rvb i="147"/>
        </ext>
      </extLst>
    </bk>
    <bk>
      <extLst>
        <ext uri="{3e2802c4-a4d2-4d8b-9148-e3be6c30e623}">
          <xlrd:rvb i="148"/>
        </ext>
      </extLst>
    </bk>
    <bk>
      <extLst>
        <ext uri="{3e2802c4-a4d2-4d8b-9148-e3be6c30e623}">
          <xlrd:rvb i="149"/>
        </ext>
      </extLst>
    </bk>
    <bk>
      <extLst>
        <ext uri="{3e2802c4-a4d2-4d8b-9148-e3be6c30e623}">
          <xlrd:rvb i="150"/>
        </ext>
      </extLst>
    </bk>
    <bk>
      <extLst>
        <ext uri="{3e2802c4-a4d2-4d8b-9148-e3be6c30e623}">
          <xlrd:rvb i="151"/>
        </ext>
      </extLst>
    </bk>
    <bk>
      <extLst>
        <ext uri="{3e2802c4-a4d2-4d8b-9148-e3be6c30e623}">
          <xlrd:rvb i="152"/>
        </ext>
      </extLst>
    </bk>
    <bk>
      <extLst>
        <ext uri="{3e2802c4-a4d2-4d8b-9148-e3be6c30e623}">
          <xlrd:rvb i="153"/>
        </ext>
      </extLst>
    </bk>
    <bk>
      <extLst>
        <ext uri="{3e2802c4-a4d2-4d8b-9148-e3be6c30e623}">
          <xlrd:rvb i="154"/>
        </ext>
      </extLst>
    </bk>
    <bk>
      <extLst>
        <ext uri="{3e2802c4-a4d2-4d8b-9148-e3be6c30e623}">
          <xlrd:rvb i="155"/>
        </ext>
      </extLst>
    </bk>
    <bk>
      <extLst>
        <ext uri="{3e2802c4-a4d2-4d8b-9148-e3be6c30e623}">
          <xlrd:rvb i="156"/>
        </ext>
      </extLst>
    </bk>
    <bk>
      <extLst>
        <ext uri="{3e2802c4-a4d2-4d8b-9148-e3be6c30e623}">
          <xlrd:rvb i="157"/>
        </ext>
      </extLst>
    </bk>
    <bk>
      <extLst>
        <ext uri="{3e2802c4-a4d2-4d8b-9148-e3be6c30e623}">
          <xlrd:rvb i="158"/>
        </ext>
      </extLst>
    </bk>
    <bk>
      <extLst>
        <ext uri="{3e2802c4-a4d2-4d8b-9148-e3be6c30e623}">
          <xlrd:rvb i="159"/>
        </ext>
      </extLst>
    </bk>
    <bk>
      <extLst>
        <ext uri="{3e2802c4-a4d2-4d8b-9148-e3be6c30e623}">
          <xlrd:rvb i="160"/>
        </ext>
      </extLst>
    </bk>
    <bk>
      <extLst>
        <ext uri="{3e2802c4-a4d2-4d8b-9148-e3be6c30e623}">
          <xlrd:rvb i="161"/>
        </ext>
      </extLst>
    </bk>
    <bk>
      <extLst>
        <ext uri="{3e2802c4-a4d2-4d8b-9148-e3be6c30e623}">
          <xlrd:rvb i="162"/>
        </ext>
      </extLst>
    </bk>
    <bk>
      <extLst>
        <ext uri="{3e2802c4-a4d2-4d8b-9148-e3be6c30e623}">
          <xlrd:rvb i="163"/>
        </ext>
      </extLst>
    </bk>
    <bk>
      <extLst>
        <ext uri="{3e2802c4-a4d2-4d8b-9148-e3be6c30e623}">
          <xlrd:rvb i="164"/>
        </ext>
      </extLst>
    </bk>
    <bk>
      <extLst>
        <ext uri="{3e2802c4-a4d2-4d8b-9148-e3be6c30e623}">
          <xlrd:rvb i="165"/>
        </ext>
      </extLst>
    </bk>
    <bk>
      <extLst>
        <ext uri="{3e2802c4-a4d2-4d8b-9148-e3be6c30e623}">
          <xlrd:rvb i="166"/>
        </ext>
      </extLst>
    </bk>
    <bk>
      <extLst>
        <ext uri="{3e2802c4-a4d2-4d8b-9148-e3be6c30e623}">
          <xlrd:rvb i="167"/>
        </ext>
      </extLst>
    </bk>
    <bk>
      <extLst>
        <ext uri="{3e2802c4-a4d2-4d8b-9148-e3be6c30e623}">
          <xlrd:rvb i="168"/>
        </ext>
      </extLst>
    </bk>
    <bk>
      <extLst>
        <ext uri="{3e2802c4-a4d2-4d8b-9148-e3be6c30e623}">
          <xlrd:rvb i="169"/>
        </ext>
      </extLst>
    </bk>
    <bk>
      <extLst>
        <ext uri="{3e2802c4-a4d2-4d8b-9148-e3be6c30e623}">
          <xlrd:rvb i="170"/>
        </ext>
      </extLst>
    </bk>
    <bk>
      <extLst>
        <ext uri="{3e2802c4-a4d2-4d8b-9148-e3be6c30e623}">
          <xlrd:rvb i="171"/>
        </ext>
      </extLst>
    </bk>
    <bk>
      <extLst>
        <ext uri="{3e2802c4-a4d2-4d8b-9148-e3be6c30e623}">
          <xlrd:rvb i="172"/>
        </ext>
      </extLst>
    </bk>
    <bk>
      <extLst>
        <ext uri="{3e2802c4-a4d2-4d8b-9148-e3be6c30e623}">
          <xlrd:rvb i="173"/>
        </ext>
      </extLst>
    </bk>
    <bk>
      <extLst>
        <ext uri="{3e2802c4-a4d2-4d8b-9148-e3be6c30e623}">
          <xlrd:rvb i="174"/>
        </ext>
      </extLst>
    </bk>
    <bk>
      <extLst>
        <ext uri="{3e2802c4-a4d2-4d8b-9148-e3be6c30e623}">
          <xlrd:rvb i="175"/>
        </ext>
      </extLst>
    </bk>
    <bk>
      <extLst>
        <ext uri="{3e2802c4-a4d2-4d8b-9148-e3be6c30e623}">
          <xlrd:rvb i="176"/>
        </ext>
      </extLst>
    </bk>
    <bk>
      <extLst>
        <ext uri="{3e2802c4-a4d2-4d8b-9148-e3be6c30e623}">
          <xlrd:rvb i="177"/>
        </ext>
      </extLst>
    </bk>
    <bk>
      <extLst>
        <ext uri="{3e2802c4-a4d2-4d8b-9148-e3be6c30e623}">
          <xlrd:rvb i="178"/>
        </ext>
      </extLst>
    </bk>
    <bk>
      <extLst>
        <ext uri="{3e2802c4-a4d2-4d8b-9148-e3be6c30e623}">
          <xlrd:rvb i="179"/>
        </ext>
      </extLst>
    </bk>
    <bk>
      <extLst>
        <ext uri="{3e2802c4-a4d2-4d8b-9148-e3be6c30e623}">
          <xlrd:rvb i="180"/>
        </ext>
      </extLst>
    </bk>
    <bk>
      <extLst>
        <ext uri="{3e2802c4-a4d2-4d8b-9148-e3be6c30e623}">
          <xlrd:rvb i="181"/>
        </ext>
      </extLst>
    </bk>
    <bk>
      <extLst>
        <ext uri="{3e2802c4-a4d2-4d8b-9148-e3be6c30e623}">
          <xlrd:rvb i="182"/>
        </ext>
      </extLst>
    </bk>
    <bk>
      <extLst>
        <ext uri="{3e2802c4-a4d2-4d8b-9148-e3be6c30e623}">
          <xlrd:rvb i="183"/>
        </ext>
      </extLst>
    </bk>
    <bk>
      <extLst>
        <ext uri="{3e2802c4-a4d2-4d8b-9148-e3be6c30e623}">
          <xlrd:rvb i="184"/>
        </ext>
      </extLst>
    </bk>
    <bk>
      <extLst>
        <ext uri="{3e2802c4-a4d2-4d8b-9148-e3be6c30e623}">
          <xlrd:rvb i="185"/>
        </ext>
      </extLst>
    </bk>
    <bk>
      <extLst>
        <ext uri="{3e2802c4-a4d2-4d8b-9148-e3be6c30e623}">
          <xlrd:rvb i="186"/>
        </ext>
      </extLst>
    </bk>
    <bk>
      <extLst>
        <ext uri="{3e2802c4-a4d2-4d8b-9148-e3be6c30e623}">
          <xlrd:rvb i="187"/>
        </ext>
      </extLst>
    </bk>
    <bk>
      <extLst>
        <ext uri="{3e2802c4-a4d2-4d8b-9148-e3be6c30e623}">
          <xlrd:rvb i="188"/>
        </ext>
      </extLst>
    </bk>
    <bk>
      <extLst>
        <ext uri="{3e2802c4-a4d2-4d8b-9148-e3be6c30e623}">
          <xlrd:rvb i="189"/>
        </ext>
      </extLst>
    </bk>
    <bk>
      <extLst>
        <ext uri="{3e2802c4-a4d2-4d8b-9148-e3be6c30e623}">
          <xlrd:rvb i="190"/>
        </ext>
      </extLst>
    </bk>
    <bk>
      <extLst>
        <ext uri="{3e2802c4-a4d2-4d8b-9148-e3be6c30e623}">
          <xlrd:rvb i="191"/>
        </ext>
      </extLst>
    </bk>
    <bk>
      <extLst>
        <ext uri="{3e2802c4-a4d2-4d8b-9148-e3be6c30e623}">
          <xlrd:rvb i="192"/>
        </ext>
      </extLst>
    </bk>
    <bk>
      <extLst>
        <ext uri="{3e2802c4-a4d2-4d8b-9148-e3be6c30e623}">
          <xlrd:rvb i="193"/>
        </ext>
      </extLst>
    </bk>
    <bk>
      <extLst>
        <ext uri="{3e2802c4-a4d2-4d8b-9148-e3be6c30e623}">
          <xlrd:rvb i="194"/>
        </ext>
      </extLst>
    </bk>
    <bk>
      <extLst>
        <ext uri="{3e2802c4-a4d2-4d8b-9148-e3be6c30e623}">
          <xlrd:rvb i="195"/>
        </ext>
      </extLst>
    </bk>
    <bk>
      <extLst>
        <ext uri="{3e2802c4-a4d2-4d8b-9148-e3be6c30e623}">
          <xlrd:rvb i="196"/>
        </ext>
      </extLst>
    </bk>
    <bk>
      <extLst>
        <ext uri="{3e2802c4-a4d2-4d8b-9148-e3be6c30e623}">
          <xlrd:rvb i="197"/>
        </ext>
      </extLst>
    </bk>
    <bk>
      <extLst>
        <ext uri="{3e2802c4-a4d2-4d8b-9148-e3be6c30e623}">
          <xlrd:rvb i="198"/>
        </ext>
      </extLst>
    </bk>
    <bk>
      <extLst>
        <ext uri="{3e2802c4-a4d2-4d8b-9148-e3be6c30e623}">
          <xlrd:rvb i="199"/>
        </ext>
      </extLst>
    </bk>
    <bk>
      <extLst>
        <ext uri="{3e2802c4-a4d2-4d8b-9148-e3be6c30e623}">
          <xlrd:rvb i="200"/>
        </ext>
      </extLst>
    </bk>
    <bk>
      <extLst>
        <ext uri="{3e2802c4-a4d2-4d8b-9148-e3be6c30e623}">
          <xlrd:rvb i="201"/>
        </ext>
      </extLst>
    </bk>
    <bk>
      <extLst>
        <ext uri="{3e2802c4-a4d2-4d8b-9148-e3be6c30e623}">
          <xlrd:rvb i="202"/>
        </ext>
      </extLst>
    </bk>
    <bk>
      <extLst>
        <ext uri="{3e2802c4-a4d2-4d8b-9148-e3be6c30e623}">
          <xlrd:rvb i="203"/>
        </ext>
      </extLst>
    </bk>
    <bk>
      <extLst>
        <ext uri="{3e2802c4-a4d2-4d8b-9148-e3be6c30e623}">
          <xlrd:rvb i="204"/>
        </ext>
      </extLst>
    </bk>
    <bk>
      <extLst>
        <ext uri="{3e2802c4-a4d2-4d8b-9148-e3be6c30e623}">
          <xlrd:rvb i="205"/>
        </ext>
      </extLst>
    </bk>
    <bk>
      <extLst>
        <ext uri="{3e2802c4-a4d2-4d8b-9148-e3be6c30e623}">
          <xlrd:rvb i="206"/>
        </ext>
      </extLst>
    </bk>
    <bk>
      <extLst>
        <ext uri="{3e2802c4-a4d2-4d8b-9148-e3be6c30e623}">
          <xlrd:rvb i="207"/>
        </ext>
      </extLst>
    </bk>
    <bk>
      <extLst>
        <ext uri="{3e2802c4-a4d2-4d8b-9148-e3be6c30e623}">
          <xlrd:rvb i="208"/>
        </ext>
      </extLst>
    </bk>
    <bk>
      <extLst>
        <ext uri="{3e2802c4-a4d2-4d8b-9148-e3be6c30e623}">
          <xlrd:rvb i="209"/>
        </ext>
      </extLst>
    </bk>
    <bk>
      <extLst>
        <ext uri="{3e2802c4-a4d2-4d8b-9148-e3be6c30e623}">
          <xlrd:rvb i="210"/>
        </ext>
      </extLst>
    </bk>
    <bk>
      <extLst>
        <ext uri="{3e2802c4-a4d2-4d8b-9148-e3be6c30e623}">
          <xlrd:rvb i="211"/>
        </ext>
      </extLst>
    </bk>
    <bk>
      <extLst>
        <ext uri="{3e2802c4-a4d2-4d8b-9148-e3be6c30e623}">
          <xlrd:rvb i="212"/>
        </ext>
      </extLst>
    </bk>
    <bk>
      <extLst>
        <ext uri="{3e2802c4-a4d2-4d8b-9148-e3be6c30e623}">
          <xlrd:rvb i="213"/>
        </ext>
      </extLst>
    </bk>
    <bk>
      <extLst>
        <ext uri="{3e2802c4-a4d2-4d8b-9148-e3be6c30e623}">
          <xlrd:rvb i="214"/>
        </ext>
      </extLst>
    </bk>
    <bk>
      <extLst>
        <ext uri="{3e2802c4-a4d2-4d8b-9148-e3be6c30e623}">
          <xlrd:rvb i="215"/>
        </ext>
      </extLst>
    </bk>
    <bk>
      <extLst>
        <ext uri="{3e2802c4-a4d2-4d8b-9148-e3be6c30e623}">
          <xlrd:rvb i="216"/>
        </ext>
      </extLst>
    </bk>
    <bk>
      <extLst>
        <ext uri="{3e2802c4-a4d2-4d8b-9148-e3be6c30e623}">
          <xlrd:rvb i="217"/>
        </ext>
      </extLst>
    </bk>
    <bk>
      <extLst>
        <ext uri="{3e2802c4-a4d2-4d8b-9148-e3be6c30e623}">
          <xlrd:rvb i="218"/>
        </ext>
      </extLst>
    </bk>
    <bk>
      <extLst>
        <ext uri="{3e2802c4-a4d2-4d8b-9148-e3be6c30e623}">
          <xlrd:rvb i="219"/>
        </ext>
      </extLst>
    </bk>
    <bk>
      <extLst>
        <ext uri="{3e2802c4-a4d2-4d8b-9148-e3be6c30e623}">
          <xlrd:rvb i="220"/>
        </ext>
      </extLst>
    </bk>
    <bk>
      <extLst>
        <ext uri="{3e2802c4-a4d2-4d8b-9148-e3be6c30e623}">
          <xlrd:rvb i="221"/>
        </ext>
      </extLst>
    </bk>
    <bk>
      <extLst>
        <ext uri="{3e2802c4-a4d2-4d8b-9148-e3be6c30e623}">
          <xlrd:rvb i="222"/>
        </ext>
      </extLst>
    </bk>
    <bk>
      <extLst>
        <ext uri="{3e2802c4-a4d2-4d8b-9148-e3be6c30e623}">
          <xlrd:rvb i="223"/>
        </ext>
      </extLst>
    </bk>
    <bk>
      <extLst>
        <ext uri="{3e2802c4-a4d2-4d8b-9148-e3be6c30e623}">
          <xlrd:rvb i="224"/>
        </ext>
      </extLst>
    </bk>
    <bk>
      <extLst>
        <ext uri="{3e2802c4-a4d2-4d8b-9148-e3be6c30e623}">
          <xlrd:rvb i="225"/>
        </ext>
      </extLst>
    </bk>
    <bk>
      <extLst>
        <ext uri="{3e2802c4-a4d2-4d8b-9148-e3be6c30e623}">
          <xlrd:rvb i="226"/>
        </ext>
      </extLst>
    </bk>
    <bk>
      <extLst>
        <ext uri="{3e2802c4-a4d2-4d8b-9148-e3be6c30e623}">
          <xlrd:rvb i="227"/>
        </ext>
      </extLst>
    </bk>
    <bk>
      <extLst>
        <ext uri="{3e2802c4-a4d2-4d8b-9148-e3be6c30e623}">
          <xlrd:rvb i="228"/>
        </ext>
      </extLst>
    </bk>
    <bk>
      <extLst>
        <ext uri="{3e2802c4-a4d2-4d8b-9148-e3be6c30e623}">
          <xlrd:rvb i="229"/>
        </ext>
      </extLst>
    </bk>
    <bk>
      <extLst>
        <ext uri="{3e2802c4-a4d2-4d8b-9148-e3be6c30e623}">
          <xlrd:rvb i="230"/>
        </ext>
      </extLst>
    </bk>
    <bk>
      <extLst>
        <ext uri="{3e2802c4-a4d2-4d8b-9148-e3be6c30e623}">
          <xlrd:rvb i="231"/>
        </ext>
      </extLst>
    </bk>
    <bk>
      <extLst>
        <ext uri="{3e2802c4-a4d2-4d8b-9148-e3be6c30e623}">
          <xlrd:rvb i="232"/>
        </ext>
      </extLst>
    </bk>
    <bk>
      <extLst>
        <ext uri="{3e2802c4-a4d2-4d8b-9148-e3be6c30e623}">
          <xlrd:rvb i="233"/>
        </ext>
      </extLst>
    </bk>
    <bk>
      <extLst>
        <ext uri="{3e2802c4-a4d2-4d8b-9148-e3be6c30e623}">
          <xlrd:rvb i="234"/>
        </ext>
      </extLst>
    </bk>
    <bk>
      <extLst>
        <ext uri="{3e2802c4-a4d2-4d8b-9148-e3be6c30e623}">
          <xlrd:rvb i="235"/>
        </ext>
      </extLst>
    </bk>
    <bk>
      <extLst>
        <ext uri="{3e2802c4-a4d2-4d8b-9148-e3be6c30e623}">
          <xlrd:rvb i="236"/>
        </ext>
      </extLst>
    </bk>
    <bk>
      <extLst>
        <ext uri="{3e2802c4-a4d2-4d8b-9148-e3be6c30e623}">
          <xlrd:rvb i="237"/>
        </ext>
      </extLst>
    </bk>
    <bk>
      <extLst>
        <ext uri="{3e2802c4-a4d2-4d8b-9148-e3be6c30e623}">
          <xlrd:rvb i="238"/>
        </ext>
      </extLst>
    </bk>
    <bk>
      <extLst>
        <ext uri="{3e2802c4-a4d2-4d8b-9148-e3be6c30e623}">
          <xlrd:rvb i="239"/>
        </ext>
      </extLst>
    </bk>
    <bk>
      <extLst>
        <ext uri="{3e2802c4-a4d2-4d8b-9148-e3be6c30e623}">
          <xlrd:rvb i="240"/>
        </ext>
      </extLst>
    </bk>
    <bk>
      <extLst>
        <ext uri="{3e2802c4-a4d2-4d8b-9148-e3be6c30e623}">
          <xlrd:rvb i="241"/>
        </ext>
      </extLst>
    </bk>
    <bk>
      <extLst>
        <ext uri="{3e2802c4-a4d2-4d8b-9148-e3be6c30e623}">
          <xlrd:rvb i="242"/>
        </ext>
      </extLst>
    </bk>
    <bk>
      <extLst>
        <ext uri="{3e2802c4-a4d2-4d8b-9148-e3be6c30e623}">
          <xlrd:rvb i="243"/>
        </ext>
      </extLst>
    </bk>
    <bk>
      <extLst>
        <ext uri="{3e2802c4-a4d2-4d8b-9148-e3be6c30e623}">
          <xlrd:rvb i="244"/>
        </ext>
      </extLst>
    </bk>
    <bk>
      <extLst>
        <ext uri="{3e2802c4-a4d2-4d8b-9148-e3be6c30e623}">
          <xlrd:rvb i="245"/>
        </ext>
      </extLst>
    </bk>
    <bk>
      <extLst>
        <ext uri="{3e2802c4-a4d2-4d8b-9148-e3be6c30e623}">
          <xlrd:rvb i="246"/>
        </ext>
      </extLst>
    </bk>
    <bk>
      <extLst>
        <ext uri="{3e2802c4-a4d2-4d8b-9148-e3be6c30e623}">
          <xlrd:rvb i="247"/>
        </ext>
      </extLst>
    </bk>
    <bk>
      <extLst>
        <ext uri="{3e2802c4-a4d2-4d8b-9148-e3be6c30e623}">
          <xlrd:rvb i="248"/>
        </ext>
      </extLst>
    </bk>
    <bk>
      <extLst>
        <ext uri="{3e2802c4-a4d2-4d8b-9148-e3be6c30e623}">
          <xlrd:rvb i="249"/>
        </ext>
      </extLst>
    </bk>
    <bk>
      <extLst>
        <ext uri="{3e2802c4-a4d2-4d8b-9148-e3be6c30e623}">
          <xlrd:rvb i="250"/>
        </ext>
      </extLst>
    </bk>
    <bk>
      <extLst>
        <ext uri="{3e2802c4-a4d2-4d8b-9148-e3be6c30e623}">
          <xlrd:rvb i="251"/>
        </ext>
      </extLst>
    </bk>
    <bk>
      <extLst>
        <ext uri="{3e2802c4-a4d2-4d8b-9148-e3be6c30e623}">
          <xlrd:rvb i="252"/>
        </ext>
      </extLst>
    </bk>
    <bk>
      <extLst>
        <ext uri="{3e2802c4-a4d2-4d8b-9148-e3be6c30e623}">
          <xlrd:rvb i="253"/>
        </ext>
      </extLst>
    </bk>
    <bk>
      <extLst>
        <ext uri="{3e2802c4-a4d2-4d8b-9148-e3be6c30e623}">
          <xlrd:rvb i="254"/>
        </ext>
      </extLst>
    </bk>
    <bk>
      <extLst>
        <ext uri="{3e2802c4-a4d2-4d8b-9148-e3be6c30e623}">
          <xlrd:rvb i="255"/>
        </ext>
      </extLst>
    </bk>
    <bk>
      <extLst>
        <ext uri="{3e2802c4-a4d2-4d8b-9148-e3be6c30e623}">
          <xlrd:rvb i="256"/>
        </ext>
      </extLst>
    </bk>
    <bk>
      <extLst>
        <ext uri="{3e2802c4-a4d2-4d8b-9148-e3be6c30e623}">
          <xlrd:rvb i="257"/>
        </ext>
      </extLst>
    </bk>
    <bk>
      <extLst>
        <ext uri="{3e2802c4-a4d2-4d8b-9148-e3be6c30e623}">
          <xlrd:rvb i="258"/>
        </ext>
      </extLst>
    </bk>
    <bk>
      <extLst>
        <ext uri="{3e2802c4-a4d2-4d8b-9148-e3be6c30e623}">
          <xlrd:rvb i="259"/>
        </ext>
      </extLst>
    </bk>
    <bk>
      <extLst>
        <ext uri="{3e2802c4-a4d2-4d8b-9148-e3be6c30e623}">
          <xlrd:rvb i="260"/>
        </ext>
      </extLst>
    </bk>
    <bk>
      <extLst>
        <ext uri="{3e2802c4-a4d2-4d8b-9148-e3be6c30e623}">
          <xlrd:rvb i="261"/>
        </ext>
      </extLst>
    </bk>
    <bk>
      <extLst>
        <ext uri="{3e2802c4-a4d2-4d8b-9148-e3be6c30e623}">
          <xlrd:rvb i="262"/>
        </ext>
      </extLst>
    </bk>
    <bk>
      <extLst>
        <ext uri="{3e2802c4-a4d2-4d8b-9148-e3be6c30e623}">
          <xlrd:rvb i="263"/>
        </ext>
      </extLst>
    </bk>
    <bk>
      <extLst>
        <ext uri="{3e2802c4-a4d2-4d8b-9148-e3be6c30e623}">
          <xlrd:rvb i="264"/>
        </ext>
      </extLst>
    </bk>
    <bk>
      <extLst>
        <ext uri="{3e2802c4-a4d2-4d8b-9148-e3be6c30e623}">
          <xlrd:rvb i="265"/>
        </ext>
      </extLst>
    </bk>
    <bk>
      <extLst>
        <ext uri="{3e2802c4-a4d2-4d8b-9148-e3be6c30e623}">
          <xlrd:rvb i="266"/>
        </ext>
      </extLst>
    </bk>
    <bk>
      <extLst>
        <ext uri="{3e2802c4-a4d2-4d8b-9148-e3be6c30e623}">
          <xlrd:rvb i="267"/>
        </ext>
      </extLst>
    </bk>
    <bk>
      <extLst>
        <ext uri="{3e2802c4-a4d2-4d8b-9148-e3be6c30e623}">
          <xlrd:rvb i="268"/>
        </ext>
      </extLst>
    </bk>
    <bk>
      <extLst>
        <ext uri="{3e2802c4-a4d2-4d8b-9148-e3be6c30e623}">
          <xlrd:rvb i="269"/>
        </ext>
      </extLst>
    </bk>
    <bk>
      <extLst>
        <ext uri="{3e2802c4-a4d2-4d8b-9148-e3be6c30e623}">
          <xlrd:rvb i="270"/>
        </ext>
      </extLst>
    </bk>
    <bk>
      <extLst>
        <ext uri="{3e2802c4-a4d2-4d8b-9148-e3be6c30e623}">
          <xlrd:rvb i="271"/>
        </ext>
      </extLst>
    </bk>
    <bk>
      <extLst>
        <ext uri="{3e2802c4-a4d2-4d8b-9148-e3be6c30e623}">
          <xlrd:rvb i="272"/>
        </ext>
      </extLst>
    </bk>
    <bk>
      <extLst>
        <ext uri="{3e2802c4-a4d2-4d8b-9148-e3be6c30e623}">
          <xlrd:rvb i="273"/>
        </ext>
      </extLst>
    </bk>
    <bk>
      <extLst>
        <ext uri="{3e2802c4-a4d2-4d8b-9148-e3be6c30e623}">
          <xlrd:rvb i="274"/>
        </ext>
      </extLst>
    </bk>
    <bk>
      <extLst>
        <ext uri="{3e2802c4-a4d2-4d8b-9148-e3be6c30e623}">
          <xlrd:rvb i="275"/>
        </ext>
      </extLst>
    </bk>
    <bk>
      <extLst>
        <ext uri="{3e2802c4-a4d2-4d8b-9148-e3be6c30e623}">
          <xlrd:rvb i="276"/>
        </ext>
      </extLst>
    </bk>
    <bk>
      <extLst>
        <ext uri="{3e2802c4-a4d2-4d8b-9148-e3be6c30e623}">
          <xlrd:rvb i="277"/>
        </ext>
      </extLst>
    </bk>
    <bk>
      <extLst>
        <ext uri="{3e2802c4-a4d2-4d8b-9148-e3be6c30e623}">
          <xlrd:rvb i="278"/>
        </ext>
      </extLst>
    </bk>
    <bk>
      <extLst>
        <ext uri="{3e2802c4-a4d2-4d8b-9148-e3be6c30e623}">
          <xlrd:rvb i="279"/>
        </ext>
      </extLst>
    </bk>
    <bk>
      <extLst>
        <ext uri="{3e2802c4-a4d2-4d8b-9148-e3be6c30e623}">
          <xlrd:rvb i="280"/>
        </ext>
      </extLst>
    </bk>
    <bk>
      <extLst>
        <ext uri="{3e2802c4-a4d2-4d8b-9148-e3be6c30e623}">
          <xlrd:rvb i="281"/>
        </ext>
      </extLst>
    </bk>
    <bk>
      <extLst>
        <ext uri="{3e2802c4-a4d2-4d8b-9148-e3be6c30e623}">
          <xlrd:rvb i="282"/>
        </ext>
      </extLst>
    </bk>
    <bk>
      <extLst>
        <ext uri="{3e2802c4-a4d2-4d8b-9148-e3be6c30e623}">
          <xlrd:rvb i="283"/>
        </ext>
      </extLst>
    </bk>
    <bk>
      <extLst>
        <ext uri="{3e2802c4-a4d2-4d8b-9148-e3be6c30e623}">
          <xlrd:rvb i="284"/>
        </ext>
      </extLst>
    </bk>
    <bk>
      <extLst>
        <ext uri="{3e2802c4-a4d2-4d8b-9148-e3be6c30e623}">
          <xlrd:rvb i="285"/>
        </ext>
      </extLst>
    </bk>
    <bk>
      <extLst>
        <ext uri="{3e2802c4-a4d2-4d8b-9148-e3be6c30e623}">
          <xlrd:rvb i="286"/>
        </ext>
      </extLst>
    </bk>
    <bk>
      <extLst>
        <ext uri="{3e2802c4-a4d2-4d8b-9148-e3be6c30e623}">
          <xlrd:rvb i="287"/>
        </ext>
      </extLst>
    </bk>
  </futureMetadata>
  <valueMetadata count="28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  <bk>
      <rc t="1" v="254"/>
    </bk>
    <bk>
      <rc t="1" v="255"/>
    </bk>
    <bk>
      <rc t="1" v="256"/>
    </bk>
    <bk>
      <rc t="1" v="257"/>
    </bk>
    <bk>
      <rc t="1" v="258"/>
    </bk>
    <bk>
      <rc t="1" v="259"/>
    </bk>
    <bk>
      <rc t="1" v="260"/>
    </bk>
    <bk>
      <rc t="1" v="261"/>
    </bk>
    <bk>
      <rc t="1" v="262"/>
    </bk>
    <bk>
      <rc t="1" v="263"/>
    </bk>
    <bk>
      <rc t="1" v="264"/>
    </bk>
    <bk>
      <rc t="1" v="265"/>
    </bk>
    <bk>
      <rc t="1" v="266"/>
    </bk>
    <bk>
      <rc t="1" v="267"/>
    </bk>
    <bk>
      <rc t="1" v="268"/>
    </bk>
    <bk>
      <rc t="1" v="269"/>
    </bk>
    <bk>
      <rc t="1" v="270"/>
    </bk>
    <bk>
      <rc t="1" v="271"/>
    </bk>
    <bk>
      <rc t="1" v="272"/>
    </bk>
    <bk>
      <rc t="1" v="273"/>
    </bk>
    <bk>
      <rc t="1" v="274"/>
    </bk>
    <bk>
      <rc t="1" v="275"/>
    </bk>
    <bk>
      <rc t="1" v="276"/>
    </bk>
    <bk>
      <rc t="1" v="277"/>
    </bk>
    <bk>
      <rc t="1" v="278"/>
    </bk>
    <bk>
      <rc t="1" v="279"/>
    </bk>
    <bk>
      <rc t="1" v="280"/>
    </bk>
    <bk>
      <rc t="1" v="281"/>
    </bk>
    <bk>
      <rc t="1" v="282"/>
    </bk>
    <bk>
      <rc t="1" v="283"/>
    </bk>
    <bk>
      <rc t="1" v="284"/>
    </bk>
    <bk>
      <rc t="1" v="285"/>
    </bk>
    <bk>
      <rc t="1" v="286"/>
    </bk>
    <bk>
      <rc t="1" v="287"/>
    </bk>
  </valueMetadata>
</metadata>
</file>

<file path=xl/sharedStrings.xml><?xml version="1.0" encoding="utf-8"?>
<sst xmlns="http://schemas.openxmlformats.org/spreadsheetml/2006/main" count="690" uniqueCount="492">
  <si>
    <t>Bon de commande épicerie SEPTEMBRE 2025</t>
  </si>
  <si>
    <t>Photo</t>
  </si>
  <si>
    <t>code</t>
  </si>
  <si>
    <t>Description</t>
  </si>
  <si>
    <t>Unité par boite</t>
  </si>
  <si>
    <t>PV (TVAC) /boite</t>
  </si>
  <si>
    <t>PV (HTVA) /boite</t>
  </si>
  <si>
    <t>TVA</t>
  </si>
  <si>
    <t>Quantité à commander (boite)</t>
  </si>
  <si>
    <t>Total HTVA</t>
  </si>
  <si>
    <t>Total TVAC</t>
  </si>
  <si>
    <t>Pays d'origine</t>
  </si>
  <si>
    <t>CHOCOLAT</t>
  </si>
  <si>
    <t xml:space="preserve">     BARRES</t>
  </si>
  <si>
    <t>Chocolat au lait 50g</t>
  </si>
  <si>
    <t>Côte d'Ivoire, Paraguay</t>
  </si>
  <si>
    <t>Chocolat au noix d'Amazonie 47g</t>
  </si>
  <si>
    <t>Bolivie, Côte d'Ivoire, Paraguay</t>
  </si>
  <si>
    <t>Chocolat fondant 50g</t>
  </si>
  <si>
    <t>Chocolat praliné 47g</t>
  </si>
  <si>
    <t>Costa Rica, Côte d'Ivoire, Ghana, Paraguay</t>
  </si>
  <si>
    <t>Chocolat au lait caramel salé 47g</t>
  </si>
  <si>
    <t>Côte d'Ivoire, Ile Maurice</t>
  </si>
  <si>
    <t>Chocolat au lait maïs grillé 45 g</t>
  </si>
  <si>
    <t>Côte d'Ivoire</t>
  </si>
  <si>
    <t>Chocolat noir crème de café 45g</t>
  </si>
  <si>
    <t>Côte d'Ivoire, île Maurice</t>
  </si>
  <si>
    <t>Chocolat blanc BIO 42g</t>
  </si>
  <si>
    <t>Inde, Madagascar, Pérou, République dominicaine</t>
  </si>
  <si>
    <t xml:space="preserve">     TABLETTES</t>
  </si>
  <si>
    <t>Chocolat au lait 180g</t>
  </si>
  <si>
    <t>Chocolat noir 180g</t>
  </si>
  <si>
    <t>Maurice,Côte d'Ivoire</t>
  </si>
  <si>
    <t>Chocolat au lait caramel salé 180g</t>
  </si>
  <si>
    <t>Chocolat fondant 72% BIO 100g</t>
  </si>
  <si>
    <t>Pérou/Rép. Dom./Inde/Madagascar</t>
  </si>
  <si>
    <t>Chocolat noir aux pépites de café BIO 100g</t>
  </si>
  <si>
    <t>Pérou, République dominicaine, Inde, Madagascar, Ouganda, Bolivie, Honduras, Equateur</t>
  </si>
  <si>
    <t>Chocolat noir 72% aux pépites de cacao BIO 100g</t>
  </si>
  <si>
    <t>Madagascar, Pérou, Inde, République dominicaine</t>
  </si>
  <si>
    <t>Chocolat noir aux morceaux d'orange BIO 100g</t>
  </si>
  <si>
    <t>République dominicaine, Pérou</t>
  </si>
  <si>
    <t>Chocolat au lait  BIO 100g</t>
  </si>
  <si>
    <t>Chocolat au lait et noix de coco BIO 100g</t>
  </si>
  <si>
    <t>Madagascar, République dominicaine, Pérou, Inde, Sri Lanka</t>
  </si>
  <si>
    <t>Chocolat au lait amandes et caramel BIO 100g</t>
  </si>
  <si>
    <t>Madagascar, République dominicaine, Pérou, Inde, Ouzbékistan</t>
  </si>
  <si>
    <t>Chocolat au lait caramel salé BIO 100g</t>
  </si>
  <si>
    <t>Madagascar, République dominicaine, Pérou, Inde</t>
  </si>
  <si>
    <t>Chocolat blanc aux amandes et caramel BIO 100g</t>
  </si>
  <si>
    <t xml:space="preserve">Madagascar, Pérou, République dominicaine, Inde, Ouzbékistan </t>
  </si>
  <si>
    <t>Chocolat noir au caramel salé BIO 100g</t>
  </si>
  <si>
    <t>Haïti, Pérou</t>
  </si>
  <si>
    <t>Chocolat noir au quinoa soufflé BIO 100g</t>
  </si>
  <si>
    <t>Chocolat noir 85% BIO 100g</t>
  </si>
  <si>
    <t>Madagascar</t>
  </si>
  <si>
    <t xml:space="preserve">     PRALINES, NAPOLITAINS ET FRIANDISES</t>
  </si>
  <si>
    <t>Carrés de caramel salés BIO 100g *</t>
  </si>
  <si>
    <t>Pérou, République dominicaine</t>
  </si>
  <si>
    <t>Coeurs en chocolat fourrés BIO 160g</t>
  </si>
  <si>
    <t>Paraguay, Pérou, Madagascar, République dominicaine</t>
  </si>
  <si>
    <t>Truffes au chocolat BIO 100g</t>
  </si>
  <si>
    <t>Truffes paillettes noir intense BIO 100g *</t>
  </si>
  <si>
    <t>Pérou, République Dominicaine</t>
  </si>
  <si>
    <t>Marshmallows chocolatés vegan BIO 100g*</t>
  </si>
  <si>
    <t>Pérou, Rep. Dominicaine</t>
  </si>
  <si>
    <t>Ballotin de pralines BIO 178g</t>
  </si>
  <si>
    <t>Nocciolatini Crips 250g</t>
  </si>
  <si>
    <t>Italie</t>
  </si>
  <si>
    <t>24562</t>
  </si>
  <si>
    <t>Mignonettes chocolat noir bio 4g x 420</t>
  </si>
  <si>
    <t>République dominicaine, Madagascar</t>
  </si>
  <si>
    <t>24563</t>
  </si>
  <si>
    <t>Mignonette chocolat au lait bio 4g x 420</t>
  </si>
  <si>
    <t>Choc Bomb BIO 2x30g*</t>
  </si>
  <si>
    <t>Belgique</t>
  </si>
  <si>
    <t>Gouttes de chocolat noir 72% BIO 120g*</t>
  </si>
  <si>
    <t>SNACKS SUCRÉS</t>
  </si>
  <si>
    <t xml:space="preserve">     BARRES, BISCUITS ET BONBONS</t>
  </si>
  <si>
    <t>Barre mangue-coco BIO 33g</t>
  </si>
  <si>
    <t>République dominicaine, Burkina Faso</t>
  </si>
  <si>
    <t>Barre choco-crispy BIO 33g</t>
  </si>
  <si>
    <t>République dominicaine</t>
  </si>
  <si>
    <t>Barre sésame BIO 20g</t>
  </si>
  <si>
    <t>Nicaragua, Paraguay</t>
  </si>
  <si>
    <t>Barre nougat BIO 30g</t>
  </si>
  <si>
    <t>Paraguay, Bolivie</t>
  </si>
  <si>
    <t>Barre mangue et noix du Brésil BIO 40g</t>
  </si>
  <si>
    <t>Burkina Faso, Nicaragua, Bolivie, Mexique</t>
  </si>
  <si>
    <t>Barre dattes et noix BIO 40g</t>
  </si>
  <si>
    <t>Tunisie, Nicaragua, Pakistan</t>
  </si>
  <si>
    <t>Barre Sésame au chocolat noir BIO 20g</t>
  </si>
  <si>
    <t>Egypte, République dominicaine,  Paraguay, Pérou</t>
  </si>
  <si>
    <t>Speculoos Maya BIO 175g</t>
  </si>
  <si>
    <t>Mexique</t>
  </si>
  <si>
    <t>Speculoos BIO 150g**</t>
  </si>
  <si>
    <t>Belgique, Equateur</t>
  </si>
  <si>
    <t>Spéculoos Maya 200x5,5g**</t>
  </si>
  <si>
    <t>Mexique, Guatemala</t>
  </si>
  <si>
    <t>Cookies pur beurre &amp; pépites de chocolat BIO 175g**</t>
  </si>
  <si>
    <t>Burkina Faso, El Salvador, Sénégal, Haïti</t>
  </si>
  <si>
    <t>Cookies au chocolat BIO 130g**</t>
  </si>
  <si>
    <t>Belgique, Haïti, Paraguay</t>
  </si>
  <si>
    <t>Cookies noix de pécan BIO 130g**</t>
  </si>
  <si>
    <t>Belgique, Mexique, Paraguay</t>
  </si>
  <si>
    <t>Cookies aux abricots et aux amandes BIO 130g**</t>
  </si>
  <si>
    <t>Belgique, Paraguay</t>
  </si>
  <si>
    <t>Biscuits épeautre, bergamote et citron BIO 130g**</t>
  </si>
  <si>
    <t>Biscuits épeautre et chocolat BIO 130g**</t>
  </si>
  <si>
    <t>Belgique, Paraguay, Haïti</t>
  </si>
  <si>
    <t>Langues de chat BIO 100g**</t>
  </si>
  <si>
    <t xml:space="preserve">Belgique, Paraguay </t>
  </si>
  <si>
    <t>Langues de chat aux amandes BIO 100g**</t>
  </si>
  <si>
    <t>Belgique, Espagne, Paraguay</t>
  </si>
  <si>
    <t>Langues de chat au chocolat BIO 100g**</t>
  </si>
  <si>
    <t>Langues de chat caramel  et beurre salé BIO 100g**</t>
  </si>
  <si>
    <t>Langues de chat au citron BIO 100g**</t>
  </si>
  <si>
    <t>Gaufres BIO 100g**</t>
  </si>
  <si>
    <t>Galettes au sucre de canne BIO 100g**</t>
  </si>
  <si>
    <t>Pain à la grecque BIO 130g**</t>
  </si>
  <si>
    <t>Rochers coco BIO 150g**</t>
  </si>
  <si>
    <t>Belgique, Paraguay, Indonésie</t>
  </si>
  <si>
    <t>Marquises BIO 100g**</t>
  </si>
  <si>
    <t>Wieners BIO 130g**</t>
  </si>
  <si>
    <t>Moke BIO 100g**</t>
  </si>
  <si>
    <t>Avena BIO 130g**</t>
  </si>
  <si>
    <t>Avena au chocolat BIO 130g**</t>
  </si>
  <si>
    <t>Avena au gingembre confit BIO 130g**</t>
  </si>
  <si>
    <t>Animoos spéculoos BIO 130g**</t>
  </si>
  <si>
    <t>Animoos chocolat BIO 130g**</t>
  </si>
  <si>
    <t>Animoos épeautre BIO 130g**</t>
  </si>
  <si>
    <t>Animoos mix chocolat épeautre nature BIO 150g**</t>
  </si>
  <si>
    <t>Boite d'assortiment de 9 variétés de biscuits 650g**</t>
  </si>
  <si>
    <t>Boite d'assortiment de 5 variétés de biscuits 375g**</t>
  </si>
  <si>
    <t>Grains d'expresso enrobés de chocolat BIO 100g</t>
  </si>
  <si>
    <t>Sao Tomé-et-Principe, République dominicaine, Bolivie, Philippines, Paraguay</t>
  </si>
  <si>
    <t>Choco crunchy  BIO 100g</t>
  </si>
  <si>
    <t>Noix enrobées de chocolat BIO 100g</t>
  </si>
  <si>
    <t>Amandes enrobées de chocolat BIO 100g</t>
  </si>
  <si>
    <t>Cameroun, Israël, Sao Tomé-et-Principe, Paraguay</t>
  </si>
  <si>
    <t>Sablés au citron BIO 125g</t>
  </si>
  <si>
    <t>Argentine, Bolivie, Paraguay, Thaïlande</t>
  </si>
  <si>
    <t>Sablés aux noix de coco BIO 125g</t>
  </si>
  <si>
    <t>Ghana, Thaïlande, Sri Lanka, Paraguay</t>
  </si>
  <si>
    <t>Sablés épeautre et cacao BIO 125g</t>
  </si>
  <si>
    <t>République Dominicaine, Thaïlande, Paraguay</t>
  </si>
  <si>
    <t>Biscuits quinoa miel BIO 240g</t>
  </si>
  <si>
    <t>Bolivie, Thaïlande, Amérique latine, Paraguay</t>
  </si>
  <si>
    <t>Biscuits quinoa au chocolat BIO 260g</t>
  </si>
  <si>
    <t>Bolivie, Republique dominicaine, Paraguay, Argentine, Thaïlande</t>
  </si>
  <si>
    <t>Pain d'épices BIO 300g</t>
  </si>
  <si>
    <t>Dattes fourrées aux amandes 180g *</t>
  </si>
  <si>
    <t>Liban</t>
  </si>
  <si>
    <t>Bonbons à la menthe BIO 100g</t>
  </si>
  <si>
    <t>Paraguay</t>
  </si>
  <si>
    <t>Bonbons au café 100g</t>
  </si>
  <si>
    <t>Costa Rica, Tanzanie</t>
  </si>
  <si>
    <t>Gommes de fruits oursons BIO 100g</t>
  </si>
  <si>
    <t>Brésil, Paraguay</t>
  </si>
  <si>
    <t>Gommes de fruits acidulées BIO 100g</t>
  </si>
  <si>
    <t>PETIT DÉJEUNER</t>
  </si>
  <si>
    <t xml:space="preserve">     PÂTES A TARTINER</t>
  </si>
  <si>
    <t>Pâte choco noisettes 400g</t>
  </si>
  <si>
    <t xml:space="preserve">Costa Rica, Ghana, Republique dominicaine </t>
  </si>
  <si>
    <t>Pâte choco fondant 400g</t>
  </si>
  <si>
    <t>Pâte choco noisettes no palmoil BIO 400g</t>
  </si>
  <si>
    <t>République dominicaine, Paraguay</t>
  </si>
  <si>
    <t>Pâte spéculoos BIO 390g</t>
  </si>
  <si>
    <t>Confiture rhubarbe-fraise BIO 220g</t>
  </si>
  <si>
    <t>Confiture 3 fruits BIO 220g</t>
  </si>
  <si>
    <t>Gelée pomme-sureau BIO 220g</t>
  </si>
  <si>
    <t>Confiture groseille à maquereau BIO 220g</t>
  </si>
  <si>
    <t>Confiture extra de figues au sésame 180g *</t>
  </si>
  <si>
    <t>Confiture délice de pétales de rose  180g *</t>
  </si>
  <si>
    <t>Pâte de sésame BIO 350g</t>
  </si>
  <si>
    <t>Nicaragua</t>
  </si>
  <si>
    <t xml:space="preserve">     CÉRÉALES DE PETIT DÉJEUNER</t>
  </si>
  <si>
    <t>Muesli croustillant cacao et noix  cajou 375g</t>
  </si>
  <si>
    <t>Amérique Latine, Afrique</t>
  </si>
  <si>
    <t>Muesli aux fruits, chocolat et quinoa 375g</t>
  </si>
  <si>
    <t>Burkina Fasso, Costa Rica, Bolivie, Philippines, Turique</t>
  </si>
  <si>
    <t xml:space="preserve">     BOISSONS AU CHOCOLAT</t>
  </si>
  <si>
    <t>Cacao pur non sucré BIO 280g</t>
  </si>
  <si>
    <t>Equateur</t>
  </si>
  <si>
    <t>Choco en poudre BIO 375g</t>
  </si>
  <si>
    <t>République dominicaine, Paraguay, Pérou</t>
  </si>
  <si>
    <t>CAFÉ</t>
  </si>
  <si>
    <t xml:space="preserve">     MOULU</t>
  </si>
  <si>
    <t>Café Ethiopie moulu BIO 250g</t>
  </si>
  <si>
    <t>Ethiopie</t>
  </si>
  <si>
    <t>Café Pérou moulu BIO 250g</t>
  </si>
  <si>
    <t>Pérou</t>
  </si>
  <si>
    <t>Café Congo moulu BIO 250g</t>
  </si>
  <si>
    <t>République démocratique du Congo</t>
  </si>
  <si>
    <t>Café Dessert moulu 250g</t>
  </si>
  <si>
    <t>Nicaragua, Bolivie, Tanzanie</t>
  </si>
  <si>
    <t>Café Moka moulu 250g</t>
  </si>
  <si>
    <t>Burundi, République démocratique du Congo, Tanzanie, Honduras, Nicaragua</t>
  </si>
  <si>
    <t>Café Highland moulu BIO 250g</t>
  </si>
  <si>
    <t>Pérou, Equateur, Bolivie, Ouganda</t>
  </si>
  <si>
    <t>Café Décaféiné moulu BIO 250g</t>
  </si>
  <si>
    <t>Pérou, Tanzanie, Equateur, Bolivie</t>
  </si>
  <si>
    <t>Café Dark roast moulu BIO 250g</t>
  </si>
  <si>
    <t>Ouganda, Pérou, République démocratique du Congo</t>
  </si>
  <si>
    <t>Café Ox-Femme moulu BIO 250g</t>
  </si>
  <si>
    <t>Rép. Dem Congo</t>
  </si>
  <si>
    <t>Café Chorti moulu BIO 250g *</t>
  </si>
  <si>
    <t>Guatemala</t>
  </si>
  <si>
    <t xml:space="preserve">     EN GRAINS</t>
  </si>
  <si>
    <t>Café Ox-femme en grains BIO 250g</t>
  </si>
  <si>
    <t>Café Chorti en grains BIO 250g *</t>
  </si>
  <si>
    <t>Café Highland en grains BIO 250g</t>
  </si>
  <si>
    <t>Café Ethiopie en grains BIO 250g</t>
  </si>
  <si>
    <t>Café Congo en grains BIO 250g</t>
  </si>
  <si>
    <t xml:space="preserve">     GRANDS CONDITIONNEMENTS</t>
  </si>
  <si>
    <t>Café Highland moulu BIO 1kg</t>
  </si>
  <si>
    <t>Ouganda, République démocratique du Congo, Honduras, Pérou</t>
  </si>
  <si>
    <t>Café Dessert fine mouture 1kg</t>
  </si>
  <si>
    <t>Costa Rica, Honduras, Nicaragua, Ouganda, Tanzanie</t>
  </si>
  <si>
    <t>Café Dessert grosse mouture 1kg</t>
  </si>
  <si>
    <t>Café Highland en grains BIO 1kg</t>
  </si>
  <si>
    <t>Ouganda, Tanzanie, Pérou, Bolivie, Honduras</t>
  </si>
  <si>
    <t>Café Dessert en grains 1kg</t>
  </si>
  <si>
    <t>Café Espresso en grains 1kg</t>
  </si>
  <si>
    <t>Honduras, Tanzanie, Burundi, Nicaragua</t>
  </si>
  <si>
    <t>Café Décaféiné en grains BIO 1kg</t>
  </si>
  <si>
    <t>Ouganda, Honduras, Pérou</t>
  </si>
  <si>
    <t xml:space="preserve">     DOSETTES</t>
  </si>
  <si>
    <t>Café Chorti dosettes BIO 250g *</t>
  </si>
  <si>
    <t>Café Highland dosettes BIO 16 x 7g</t>
  </si>
  <si>
    <t xml:space="preserve">Nicaragua, Pérou, Ethiopie </t>
  </si>
  <si>
    <t>Café Décaféiné dosettes BIO 16 x 7g</t>
  </si>
  <si>
    <t>Ouganda, Pérou</t>
  </si>
  <si>
    <t>Café en sachets 40x70g</t>
  </si>
  <si>
    <t>Tanzanie, Honduras, Nicaragua</t>
  </si>
  <si>
    <t xml:space="preserve">     INSTANTANNÉ</t>
  </si>
  <si>
    <t>Café soluble BIO 100g</t>
  </si>
  <si>
    <t>Tanzanie</t>
  </si>
  <si>
    <t>Café instantané pour automate BIO 500g</t>
  </si>
  <si>
    <t>Tanzanie, Honduras, Mexique</t>
  </si>
  <si>
    <t>THÉ</t>
  </si>
  <si>
    <t xml:space="preserve">     EN VRAC</t>
  </si>
  <si>
    <t>02005</t>
  </si>
  <si>
    <t>Maté vert BIO 250g *</t>
  </si>
  <si>
    <t>Brésil</t>
  </si>
  <si>
    <t>Thé vert Sencha - Zen Chat BIO 100g *</t>
  </si>
  <si>
    <t>Chine</t>
  </si>
  <si>
    <t>Thé vert fruité - Forêt enchanthée BIO 100g *</t>
  </si>
  <si>
    <t xml:space="preserve">Thé Earl Grey supérieur - Milord BIO 100g * </t>
  </si>
  <si>
    <t>Népal, Inde</t>
  </si>
  <si>
    <t>Thé noir - Neiges éternelles BIO 100g *</t>
  </si>
  <si>
    <t>Bangladesh, Tanzanie, Vietnam, Inde</t>
  </si>
  <si>
    <t>02007</t>
  </si>
  <si>
    <t>Tisane Energie à revendre BIO 100g *</t>
  </si>
  <si>
    <t>Brésil, Chine, Sri Lanka, Vietnam</t>
  </si>
  <si>
    <t>02008</t>
  </si>
  <si>
    <t>Tisane Salutation au soleil BIO 70 g *</t>
  </si>
  <si>
    <t>Portugal, Egypte, Sri Lanka, Burkina Fasso, Bosnie, Inde</t>
  </si>
  <si>
    <t>02009</t>
  </si>
  <si>
    <t>Tisane Teint fleuri BIO 70g *</t>
  </si>
  <si>
    <t>Bosnie, Sri Lanka, Portugal</t>
  </si>
  <si>
    <t xml:space="preserve">     EN SACHETS</t>
  </si>
  <si>
    <t>Thé coffret de 4 variétés BIO 25 x 1,8g x 4</t>
  </si>
  <si>
    <t>Sri Lanka</t>
  </si>
  <si>
    <t>Thé citron BIO 20 x 1,8g</t>
  </si>
  <si>
    <t>Thé vert Darjeeling BIO 20 x 1,8g</t>
  </si>
  <si>
    <t>Thé vert menthe Darjeeling BIO 20 x 1,8g</t>
  </si>
  <si>
    <t>Inde</t>
  </si>
  <si>
    <t>Thé vert citron BIO 20 x 2g</t>
  </si>
  <si>
    <t>Thé noir BIO 100 x 1,8g</t>
  </si>
  <si>
    <t>Thé Earl Grey BIO 20 x 2g</t>
  </si>
  <si>
    <t>Thé noir Ceylan BIO 20 x 1,8g</t>
  </si>
  <si>
    <t>Thé fruits des bois BIO 20 x 1,8g</t>
  </si>
  <si>
    <t>Thé mangue orange BIO 20 x 2g</t>
  </si>
  <si>
    <t>Infusion Rooibos BIO 20 x 1,5g</t>
  </si>
  <si>
    <t>Afrique du Sud</t>
  </si>
  <si>
    <t>BOISSONS NON ALCOOLISÉES</t>
  </si>
  <si>
    <t xml:space="preserve">     SODA</t>
  </si>
  <si>
    <t>Cola BIO 33cl</t>
  </si>
  <si>
    <t>Orangeade BIO 33cl</t>
  </si>
  <si>
    <t>Limonade BIO 33cl</t>
  </si>
  <si>
    <t>Limonade pomme gingembre BIO 33cl</t>
  </si>
  <si>
    <t>Ice tea BIO 33cl</t>
  </si>
  <si>
    <t>Sri Lanka, Paraguay</t>
  </si>
  <si>
    <t xml:space="preserve">     JUS</t>
  </si>
  <si>
    <t xml:space="preserve"> + consigne</t>
  </si>
  <si>
    <t>83009</t>
  </si>
  <si>
    <t>Jus de pommes non filtré bio Pom d'Happy 1L *</t>
  </si>
  <si>
    <t>83010</t>
  </si>
  <si>
    <t>Jus de pomme framboise Pom d'Happy 1L*</t>
  </si>
  <si>
    <t>83011</t>
  </si>
  <si>
    <t>Jus de pomme pétillant Pom d'Happy 75cl*</t>
  </si>
  <si>
    <t>83013</t>
  </si>
  <si>
    <t>Jus de pomme Pom d'Happy poche 3L*</t>
  </si>
  <si>
    <t>Jus de pomme belge BIO 1L</t>
  </si>
  <si>
    <t>Jus d'orange 1L</t>
  </si>
  <si>
    <t>Brésil, Cuba</t>
  </si>
  <si>
    <t>Jus Worldshake 1L</t>
  </si>
  <si>
    <t>Brésil, Equateur, Cuba</t>
  </si>
  <si>
    <t>Nectar de citron vert BIO 1L</t>
  </si>
  <si>
    <t>Jus d'orange 20cl</t>
  </si>
  <si>
    <t>Jus de pomme belge 20cl</t>
  </si>
  <si>
    <t>Jus pomme-rhubarbe BIO 20cl</t>
  </si>
  <si>
    <t xml:space="preserve">Belgique </t>
  </si>
  <si>
    <t>Jus pomme-cerise BIO 20cl</t>
  </si>
  <si>
    <t>Jus Worldshake 20cl</t>
  </si>
  <si>
    <t>Jus happy-ginger BIO 20cl</t>
  </si>
  <si>
    <t xml:space="preserve">     SIROP</t>
  </si>
  <si>
    <t>Sirop de rose 25cl *</t>
  </si>
  <si>
    <t>Concentré gingembre DZJING Classic BIO 50cl</t>
  </si>
  <si>
    <t>Concentré gingembre DZJING Bergamote BIO 50cl</t>
  </si>
  <si>
    <t>SUCRES</t>
  </si>
  <si>
    <t>Sucre de canne en morceaux BIO 500g</t>
  </si>
  <si>
    <t>Sucre de canne BIO 500g</t>
  </si>
  <si>
    <t>Sucre de canne mascobado BIO 1Kg</t>
  </si>
  <si>
    <t>Philippines</t>
  </si>
  <si>
    <t>Sucre de canne BIO 1000 x 4g</t>
  </si>
  <si>
    <t>Sucre de canne non raffiné BIO 25Kg</t>
  </si>
  <si>
    <t>Sucre raffiné 25Kg</t>
  </si>
  <si>
    <t>Costa Rica</t>
  </si>
  <si>
    <t>MIELS ET AGAVE</t>
  </si>
  <si>
    <t>Miel crémeux BIO 250g</t>
  </si>
  <si>
    <t>Mexique, Guatemala, Nicaragua, Argentine</t>
  </si>
  <si>
    <t>Miel crémeux BIO 450g</t>
  </si>
  <si>
    <t>Miel crémeux BIO 700g</t>
  </si>
  <si>
    <t>Mexique, Brésil</t>
  </si>
  <si>
    <t>Miel liquide BIO 250g</t>
  </si>
  <si>
    <t>Sirop d'agave BIO 350g</t>
  </si>
  <si>
    <t>CUISINE DU MONDE</t>
  </si>
  <si>
    <t xml:space="preserve">     ÉPICES ET GRAINES</t>
  </si>
  <si>
    <t>Zaatar premium 70g *</t>
  </si>
  <si>
    <t>04149</t>
  </si>
  <si>
    <t>Curry BIO 30g *</t>
  </si>
  <si>
    <t>04156</t>
  </si>
  <si>
    <t>Curcuma BIO 30g *</t>
  </si>
  <si>
    <t>04158</t>
  </si>
  <si>
    <t>Cannelle moulue BIO 30g *</t>
  </si>
  <si>
    <t>Poivre blanc en grains BIO 110g</t>
  </si>
  <si>
    <t>Poivre noir en grains BIO 85g</t>
  </si>
  <si>
    <t>Pâtes aux herbes et curry vert 70g</t>
  </si>
  <si>
    <t>Thaïlande</t>
  </si>
  <si>
    <t>Pâte aux herbes et curry rouge 70g</t>
  </si>
  <si>
    <t>Pâte de curry jaune 70g</t>
  </si>
  <si>
    <t xml:space="preserve">    HUILES ET SAUCES</t>
  </si>
  <si>
    <t>Pesto au basilic 130g</t>
  </si>
  <si>
    <t>Inde, Guinée- Bissau, Palestine, Italie</t>
  </si>
  <si>
    <t>Pesto rouge BIO 130g</t>
  </si>
  <si>
    <t>Inde, Italie</t>
  </si>
  <si>
    <t>Sauce curry aux noix de cajou 130g</t>
  </si>
  <si>
    <t>Lait de coco light BIO 200 ml</t>
  </si>
  <si>
    <t>Vietnam</t>
  </si>
  <si>
    <t>Lait de coco BIO 270 ml</t>
  </si>
  <si>
    <t>Lait de coco BIO 400ml</t>
  </si>
  <si>
    <t>Passata de tomates Siccagno BIO 410g</t>
  </si>
  <si>
    <t>Huile d'olive extra vierge BIO 50cl</t>
  </si>
  <si>
    <t>Palestine</t>
  </si>
  <si>
    <t>Huile de colza BIO 50cl *</t>
  </si>
  <si>
    <t xml:space="preserve">    PÂTES CÉRÉALES ET LÉGUMINEUSES</t>
  </si>
  <si>
    <t>Pâtes caserecce BIO 500g</t>
  </si>
  <si>
    <t>Pâtes penne Libera Terra BIO 500g</t>
  </si>
  <si>
    <t>Spaghetti Libera Terra BIO 500g</t>
  </si>
  <si>
    <t>Spaghetti integral Libera Terra BIO 500g</t>
  </si>
  <si>
    <t>Vermicelles de riz BIO 225g</t>
  </si>
  <si>
    <t>Nouilles de riz brun BIO 225g</t>
  </si>
  <si>
    <t>Riz basmati BIO 500g</t>
  </si>
  <si>
    <t>Mélange riz basmati &amp; jasmin BIO 500g</t>
  </si>
  <si>
    <t>Inde, Thaïlande</t>
  </si>
  <si>
    <t>Riz long grain BIO 500g</t>
  </si>
  <si>
    <t>Riz blanc BIO 1Kg</t>
  </si>
  <si>
    <t>Riz complet BIO 1Kg</t>
  </si>
  <si>
    <t>Riz Jasmin BIO 5kg</t>
  </si>
  <si>
    <t>Quinoa BIO 500g</t>
  </si>
  <si>
    <t>Bolivie</t>
  </si>
  <si>
    <t>Trio de quinoa BIO 500g</t>
  </si>
  <si>
    <t>Couscous BIO 500g</t>
  </si>
  <si>
    <t>Farine de froment blanche T65 BIO 1kg *</t>
  </si>
  <si>
    <t>Farine de froment semi-complète T85 BIO 2kg *</t>
  </si>
  <si>
    <t>Farine d’épeautre semi-complète T80 BIO 2kg *</t>
  </si>
  <si>
    <t>SNACKS SALÉS</t>
  </si>
  <si>
    <t xml:space="preserve">     CHIPS</t>
  </si>
  <si>
    <t>Chips reBEL sel de mer BIO 35g *</t>
  </si>
  <si>
    <t>Chips reBEL paprika fumé BIO 35g  *</t>
  </si>
  <si>
    <t>Chips reBEL sel de mer BIO 125g *</t>
  </si>
  <si>
    <t>Chips reBEL paprika fumé BIO 125g *</t>
  </si>
  <si>
    <t>Chips reBEL poivre noir BIO 125g *</t>
  </si>
  <si>
    <t>Chips reBEL thym-romarin BIO 125g *</t>
  </si>
  <si>
    <t>Chips reBEL piment citron BIO 125g *</t>
  </si>
  <si>
    <t>Chips de banane plantain BIO 85g</t>
  </si>
  <si>
    <t>Équateur</t>
  </si>
  <si>
    <t>Chips de yuca sel BIO 60g</t>
  </si>
  <si>
    <t>Chips de yuca sel BIO 150g</t>
  </si>
  <si>
    <t xml:space="preserve">     NOIX</t>
  </si>
  <si>
    <t>Cacahuètes salées BIO 150g</t>
  </si>
  <si>
    <t>Ouzbékistan</t>
  </si>
  <si>
    <t>Mélange de noix BIO 100g</t>
  </si>
  <si>
    <t xml:space="preserve">Burkina Faso, Pakistan, Chine </t>
  </si>
  <si>
    <t>Noix d’Amazonie BIO 100g</t>
  </si>
  <si>
    <t>Noix de cajou nature BIO 100g</t>
  </si>
  <si>
    <t>Noix de cajou sel marin BIO 100g</t>
  </si>
  <si>
    <t>Noix de cajou curry BIO 100g</t>
  </si>
  <si>
    <t>Côte d'Ivoire, Inde</t>
  </si>
  <si>
    <t>Noix de cajou épices orientales et grenade 100g</t>
  </si>
  <si>
    <t>Burkina Faso</t>
  </si>
  <si>
    <t>Noix de cajou romarin curry 100g</t>
  </si>
  <si>
    <t>Noix de cajou fumées piquantes 100g</t>
  </si>
  <si>
    <t xml:space="preserve">     CRACKERS ET SAUCES</t>
  </si>
  <si>
    <t>Zaperooh! Crackers nature BIO 150g**</t>
  </si>
  <si>
    <t>Zaperooh! Crackers ortie fenouil-citron BIO 150g**</t>
  </si>
  <si>
    <t>Galettes de riz maïs et quinoa BIO 150g</t>
  </si>
  <si>
    <t>Pérou, Thaïlande</t>
  </si>
  <si>
    <t>Grissinis timilia l’huile d’olive BIO 200g</t>
  </si>
  <si>
    <t>Houmous 300g *</t>
  </si>
  <si>
    <t>Caviar d'aubergines baba Ghannouj 300g *</t>
  </si>
  <si>
    <t>Tahini 330g *</t>
  </si>
  <si>
    <t>Tarator sauce au sésame 270cl *</t>
  </si>
  <si>
    <t>FRUITS ET LÉGUMES DU MONDE</t>
  </si>
  <si>
    <t>Dattes Mejdool BIO 200g</t>
  </si>
  <si>
    <t>Ananas séchés BIO 100g</t>
  </si>
  <si>
    <t xml:space="preserve">Colombie  </t>
  </si>
  <si>
    <t>Mangues sechées BIO 100g</t>
  </si>
  <si>
    <t>Colombie</t>
  </si>
  <si>
    <t>25620</t>
  </si>
  <si>
    <t>Raisins secs BIO 200g</t>
  </si>
  <si>
    <t>Mélange de raisins secs et noix BIO 150g</t>
  </si>
  <si>
    <t>Burkina Faso, Ouzbékistan</t>
  </si>
  <si>
    <t>Amandes BIO 100g</t>
  </si>
  <si>
    <t>Pakistan</t>
  </si>
  <si>
    <t>Tapas aubergines farcies 270g *</t>
  </si>
  <si>
    <t>Olives vertes BIO 290g</t>
  </si>
  <si>
    <t>Tomates cerises BIO 140g</t>
  </si>
  <si>
    <t>Cœurs de palmier 410g</t>
  </si>
  <si>
    <t>Tranches d'ananas 560g</t>
  </si>
  <si>
    <t>VINS</t>
  </si>
  <si>
    <t xml:space="preserve">     MOUSSEUX</t>
  </si>
  <si>
    <t>Mousseux Ecologica Brut Torrontes BIO 75cl</t>
  </si>
  <si>
    <t>Argentine</t>
  </si>
  <si>
    <t>Mousseux Sensus Extra Brut 75cl</t>
  </si>
  <si>
    <t>Chili</t>
  </si>
  <si>
    <t>Mousseux Sensus Rosé Brut 75cl</t>
  </si>
  <si>
    <t xml:space="preserve">     BLANC</t>
  </si>
  <si>
    <t>Coteaux les Cèdres 75cl *</t>
  </si>
  <si>
    <t>Torrontes Sauvignon BIO 75cl</t>
  </si>
  <si>
    <t>Chenin blanc Koopmanskloof 75cl</t>
  </si>
  <si>
    <t>Sauvignon 75cl</t>
  </si>
  <si>
    <t>Chardonnay Koopmanskloof 75cl</t>
  </si>
  <si>
    <t>Campesino Chardonnay 75cl</t>
  </si>
  <si>
    <t>Sauvignon Lautaro 75cl</t>
  </si>
  <si>
    <t>Raza Selection Chardonnay BIO 75cl</t>
  </si>
  <si>
    <t>Sauvignon 25cl</t>
  </si>
  <si>
    <t>Sauvignon blanc 'bag in box' 3L</t>
  </si>
  <si>
    <t xml:space="preserve">     ROUGE</t>
  </si>
  <si>
    <t>Cabernet Sauvignon Lautaro BIO 75cl</t>
  </si>
  <si>
    <t>Malbec BIO 75cl</t>
  </si>
  <si>
    <t>Cabernet Sauvignon 75cl</t>
  </si>
  <si>
    <t>Campesino Carménère 75cl</t>
  </si>
  <si>
    <t>Cabernet Sauvignon Campesino Reserva 75cl</t>
  </si>
  <si>
    <t>Raza Malbec Shiraz BIO 75cl</t>
  </si>
  <si>
    <t>Raza Malbec Gran Reserva BIO 75cl</t>
  </si>
  <si>
    <t>Shiraz Koopmanskloof 75cl</t>
  </si>
  <si>
    <t>Koopmanskloof Pinotage 75cl</t>
  </si>
  <si>
    <t>Cabernet Sauvignon 25cl</t>
  </si>
  <si>
    <t>Cabernet Sauvignon rouge 'bag in box' 3L</t>
  </si>
  <si>
    <t xml:space="preserve">     ROSÉ</t>
  </si>
  <si>
    <t>Koopmanskloof 75cl</t>
  </si>
  <si>
    <t>Syrah BIO 75cl</t>
  </si>
  <si>
    <t>AUTRES BOISSONS</t>
  </si>
  <si>
    <t xml:space="preserve">     BIÈRES</t>
  </si>
  <si>
    <t>Bière pils TOP Lesse BIO 33cl *</t>
  </si>
  <si>
    <t>Bière solidaire 100PAP BIO 33cl *</t>
  </si>
  <si>
    <t>2002</t>
  </si>
  <si>
    <t>Bière blonde Zinnebir BIO 33cl *</t>
  </si>
  <si>
    <t>Bière blonde La Chinette BIO 33cl *</t>
  </si>
  <si>
    <t>Bière blonde Saison de Han BIO 33cl *</t>
  </si>
  <si>
    <t xml:space="preserve">Bière blonde Juste 33cl </t>
  </si>
  <si>
    <t>Bière ambrée La Cambrée BIO 33cl *</t>
  </si>
  <si>
    <t>Bière blanche de Lessive BIO 33cl *</t>
  </si>
  <si>
    <t>Bière l'Esprit Triples BIO 33cl *</t>
  </si>
  <si>
    <t xml:space="preserve">     ALCOOLS</t>
  </si>
  <si>
    <t>Vermouth Las Manos BIO 75cl</t>
  </si>
  <si>
    <t>Espagne</t>
  </si>
  <si>
    <t>Limoncello BIO 50cl</t>
  </si>
  <si>
    <t>Italie, Costa Rica</t>
  </si>
  <si>
    <t>Rhum BIO 70cl</t>
  </si>
  <si>
    <t>Rhum 3ans BIO 70cl</t>
  </si>
  <si>
    <t>Rhum Varadero 3 ans 70cl</t>
  </si>
  <si>
    <t>Cuba</t>
  </si>
  <si>
    <t>Rhum Varadero 5 ans 70cl</t>
  </si>
  <si>
    <t>Rhum Varadero 7 ans 70cl</t>
  </si>
  <si>
    <t>(*) disponibles sur FTC via le service clients
(**) disponibles via le service clients</t>
  </si>
  <si>
    <t>Total (hors consignes)</t>
  </si>
  <si>
    <t>Info</t>
  </si>
  <si>
    <t>revient bientôt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</si>
</sst>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_-* #,##0.00\ [$€-80C]_-;\-* #,##0.00\ [$€-80C]_-;_-* &quot;-&quot;??\ [$€-80C]_-;_-@_-"/>
    <numFmt numFmtId="165" formatCode="_-* #,##0.00\ [$€-40C]_-;\-* #,##0.00\ [$€-40C]_-;_-* &quot;-&quot;??\ [$€-40C]_-;_-@_-"/>
  </numFmts>
  <fonts count="21" x14ac:knownFonts="1">
    <font>
      <sz val="11"/>
      <color theme="1"/>
      <name val="Aptos Narrow"/>
      <family val="2"/>
      <scheme val="minor"/>
    </font>
    <font>
      <sz val="11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8"/>
      <color rgb="FFFFFFFF"/>
      <name val="Calibri"/>
      <family val="2"/>
    </font>
    <font>
      <b/>
      <sz val="8"/>
      <color rgb="FF000000"/>
      <name val="Calibri"/>
      <family val="2"/>
    </font>
    <font>
      <b/>
      <sz val="8"/>
      <name val="Calibri"/>
      <family val="2"/>
    </font>
    <font>
      <b/>
      <sz val="9"/>
      <color rgb="FF000000"/>
      <name val="Calibri"/>
      <family val="2"/>
    </font>
    <font>
      <sz val="8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9"/>
      <color rgb="FFFFFFFF"/>
      <name val="Calibri"/>
      <family val="2"/>
    </font>
    <font>
      <sz val="11"/>
      <color theme="1"/>
      <name val="Aptos Narrow"/>
      <family val="2"/>
      <scheme val="minor"/>
    </font>
    <font>
      <sz val="8.5"/>
      <color theme="1"/>
      <name val="Aptos Narrow"/>
      <family val="2"/>
      <scheme val="minor"/>
    </font>
    <font>
      <b/>
      <sz val="8.5"/>
      <color rgb="FF000000"/>
      <name val="Calibri"/>
      <family val="2"/>
    </font>
    <font>
      <b/>
      <sz val="8.5"/>
      <color rgb="FFFFFFFF"/>
      <name val="Calibri"/>
      <family val="2"/>
    </font>
    <font>
      <b/>
      <sz val="8.5"/>
      <color theme="1"/>
      <name val="Aptos Narrow"/>
      <family val="2"/>
      <scheme val="minor"/>
    </font>
    <font>
      <sz val="8.5"/>
      <name val="Aptos Narrow"/>
      <family val="2"/>
      <scheme val="minor"/>
    </font>
    <font>
      <sz val="8"/>
      <color theme="1"/>
      <name val="Aptos Narrow"/>
      <family val="2"/>
      <scheme val="minor"/>
    </font>
    <font>
      <b/>
      <sz val="8"/>
      <color theme="1"/>
      <name val="Aptos Narrow"/>
      <family val="2"/>
      <scheme val="minor"/>
    </font>
    <font>
      <b/>
      <sz val="8.5"/>
      <color rgb="FF000000"/>
      <name val="Calibri"/>
    </font>
    <font>
      <sz val="8"/>
      <color rgb="FF000000"/>
      <name val="Aptos Narrow"/>
      <family val="2"/>
    </font>
    <font>
      <b/>
      <sz val="14"/>
      <color rgb="FF00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91CD"/>
        <bgColor rgb="FF000000"/>
      </patternFill>
    </fill>
    <fill>
      <patternFill patternType="solid">
        <fgColor rgb="FFFFCD66"/>
        <bgColor rgb="FF000000"/>
      </patternFill>
    </fill>
    <fill>
      <patternFill patternType="solid">
        <fgColor rgb="FFBFBFBF"/>
        <bgColor rgb="FFFFFFFF"/>
      </patternFill>
    </fill>
    <fill>
      <patternFill patternType="solid">
        <fgColor rgb="FFBFBFBF"/>
        <bgColor rgb="FF000000"/>
      </patternFill>
    </fill>
    <fill>
      <patternFill patternType="solid">
        <fgColor rgb="FFFFCD66"/>
        <bgColor indexed="64"/>
      </patternFill>
    </fill>
    <fill>
      <patternFill patternType="solid">
        <fgColor rgb="FF0091CD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135">
    <xf numFmtId="0" fontId="0" fillId="0" borderId="0" xfId="0"/>
    <xf numFmtId="0" fontId="8" fillId="0" borderId="0" xfId="0" applyFont="1"/>
    <xf numFmtId="0" fontId="8" fillId="0" borderId="1" xfId="0" applyFont="1" applyBorder="1"/>
    <xf numFmtId="0" fontId="8" fillId="2" borderId="0" xfId="0" applyFont="1" applyFill="1"/>
    <xf numFmtId="0" fontId="8" fillId="3" borderId="0" xfId="0" applyFont="1" applyFill="1"/>
    <xf numFmtId="0" fontId="8" fillId="4" borderId="0" xfId="0" applyFont="1" applyFill="1"/>
    <xf numFmtId="0" fontId="8" fillId="5" borderId="0" xfId="0" applyFont="1" applyFill="1"/>
    <xf numFmtId="0" fontId="8" fillId="0" borderId="1" xfId="0" applyFont="1" applyBorder="1" applyAlignment="1">
      <alignment horizontal="center" vertical="center"/>
    </xf>
    <xf numFmtId="0" fontId="8" fillId="0" borderId="6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4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8" fillId="0" borderId="12" xfId="0" applyFont="1" applyBorder="1"/>
    <xf numFmtId="0" fontId="8" fillId="10" borderId="5" xfId="0" applyFont="1" applyFill="1" applyBorder="1" applyAlignment="1">
      <alignment horizontal="center"/>
    </xf>
    <xf numFmtId="0" fontId="8" fillId="10" borderId="2" xfId="0" applyFont="1" applyFill="1" applyBorder="1"/>
    <xf numFmtId="0" fontId="8" fillId="0" borderId="6" xfId="0" applyFont="1" applyBorder="1"/>
    <xf numFmtId="0" fontId="11" fillId="0" borderId="1" xfId="0" applyFont="1" applyBorder="1" applyAlignment="1">
      <alignment horizontal="left" vertical="center"/>
    </xf>
    <xf numFmtId="164" fontId="11" fillId="0" borderId="6" xfId="0" applyNumberFormat="1" applyFont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 vertical="center"/>
    </xf>
    <xf numFmtId="164" fontId="11" fillId="0" borderId="13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49" fontId="15" fillId="0" borderId="6" xfId="1" applyNumberFormat="1" applyFont="1" applyBorder="1" applyAlignment="1">
      <alignment horizontal="center" vertical="center"/>
    </xf>
    <xf numFmtId="0" fontId="11" fillId="0" borderId="6" xfId="0" applyFont="1" applyBorder="1" applyAlignment="1">
      <alignment horizontal="left" vertical="center"/>
    </xf>
    <xf numFmtId="49" fontId="15" fillId="0" borderId="1" xfId="1" applyNumberFormat="1" applyFont="1" applyBorder="1" applyAlignment="1">
      <alignment horizontal="center" vertical="center"/>
    </xf>
    <xf numFmtId="49" fontId="11" fillId="10" borderId="5" xfId="0" applyNumberFormat="1" applyFont="1" applyFill="1" applyBorder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164" fontId="4" fillId="10" borderId="1" xfId="0" applyNumberFormat="1" applyFont="1" applyFill="1" applyBorder="1" applyAlignment="1">
      <alignment horizontal="center" vertical="center"/>
    </xf>
    <xf numFmtId="0" fontId="14" fillId="10" borderId="5" xfId="0" applyFont="1" applyFill="1" applyBorder="1" applyAlignment="1">
      <alignment horizontal="left" vertical="center" wrapText="1"/>
    </xf>
    <xf numFmtId="0" fontId="14" fillId="10" borderId="2" xfId="0" applyFont="1" applyFill="1" applyBorder="1" applyAlignment="1">
      <alignment horizontal="left" vertical="center" wrapText="1"/>
    </xf>
    <xf numFmtId="0" fontId="0" fillId="10" borderId="0" xfId="0" applyFill="1" applyAlignment="1">
      <alignment horizontal="left"/>
    </xf>
    <xf numFmtId="0" fontId="6" fillId="7" borderId="0" xfId="0" applyFont="1" applyFill="1" applyAlignment="1">
      <alignment horizontal="left"/>
    </xf>
    <xf numFmtId="0" fontId="11" fillId="10" borderId="0" xfId="0" applyFont="1" applyFill="1"/>
    <xf numFmtId="0" fontId="8" fillId="10" borderId="0" xfId="0" applyFont="1" applyFill="1"/>
    <xf numFmtId="0" fontId="8" fillId="0" borderId="12" xfId="0" applyFont="1" applyBorder="1" applyAlignment="1">
      <alignment horizontal="center"/>
    </xf>
    <xf numFmtId="49" fontId="15" fillId="0" borderId="12" xfId="1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left" vertical="center"/>
    </xf>
    <xf numFmtId="0" fontId="12" fillId="0" borderId="12" xfId="0" applyFont="1" applyBorder="1" applyAlignment="1">
      <alignment horizontal="center" vertical="center"/>
    </xf>
    <xf numFmtId="0" fontId="6" fillId="10" borderId="0" xfId="0" applyFont="1" applyFill="1" applyAlignment="1">
      <alignment horizontal="left"/>
    </xf>
    <xf numFmtId="164" fontId="11" fillId="0" borderId="12" xfId="0" applyNumberFormat="1" applyFont="1" applyBorder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9" fillId="6" borderId="0" xfId="0" applyFont="1" applyFill="1" applyAlignment="1">
      <alignment vertical="center"/>
    </xf>
    <xf numFmtId="0" fontId="9" fillId="11" borderId="0" xfId="0" applyFont="1" applyFill="1" applyAlignment="1">
      <alignment horizontal="center" vertical="center"/>
    </xf>
    <xf numFmtId="0" fontId="9" fillId="11" borderId="0" xfId="0" applyFont="1" applyFill="1" applyAlignment="1">
      <alignment horizontal="left"/>
    </xf>
    <xf numFmtId="0" fontId="0" fillId="11" borderId="0" xfId="0" applyFill="1" applyAlignment="1">
      <alignment horizontal="left"/>
    </xf>
    <xf numFmtId="0" fontId="13" fillId="11" borderId="0" xfId="0" applyFont="1" applyFill="1" applyAlignment="1">
      <alignment vertical="center"/>
    </xf>
    <xf numFmtId="0" fontId="9" fillId="11" borderId="0" xfId="0" applyFont="1" applyFill="1" applyAlignment="1">
      <alignment vertical="center"/>
    </xf>
    <xf numFmtId="164" fontId="11" fillId="10" borderId="0" xfId="0" applyNumberFormat="1" applyFont="1" applyFill="1" applyAlignment="1">
      <alignment horizontal="center" vertical="center"/>
    </xf>
    <xf numFmtId="0" fontId="4" fillId="8" borderId="12" xfId="0" applyFont="1" applyFill="1" applyBorder="1" applyAlignment="1">
      <alignment horizontal="center" vertical="center" wrapText="1"/>
    </xf>
    <xf numFmtId="9" fontId="16" fillId="0" borderId="6" xfId="4" applyFont="1" applyBorder="1" applyAlignment="1">
      <alignment horizontal="center" vertical="center"/>
    </xf>
    <xf numFmtId="9" fontId="16" fillId="0" borderId="1" xfId="4" applyFont="1" applyBorder="1" applyAlignment="1">
      <alignment horizontal="center" vertical="center"/>
    </xf>
    <xf numFmtId="9" fontId="16" fillId="0" borderId="12" xfId="4" applyFont="1" applyBorder="1" applyAlignment="1">
      <alignment horizontal="center" vertical="center"/>
    </xf>
    <xf numFmtId="0" fontId="16" fillId="10" borderId="0" xfId="0" applyFont="1" applyFill="1" applyAlignment="1">
      <alignment horizontal="left"/>
    </xf>
    <xf numFmtId="0" fontId="16" fillId="11" borderId="0" xfId="0" applyFont="1" applyFill="1" applyAlignment="1">
      <alignment horizontal="left"/>
    </xf>
    <xf numFmtId="0" fontId="3" fillId="11" borderId="0" xfId="0" applyFont="1" applyFill="1" applyAlignment="1">
      <alignment horizontal="center" vertical="center"/>
    </xf>
    <xf numFmtId="9" fontId="16" fillId="0" borderId="1" xfId="4" applyFont="1" applyFill="1" applyBorder="1" applyAlignment="1">
      <alignment horizontal="center" vertical="center"/>
    </xf>
    <xf numFmtId="9" fontId="16" fillId="0" borderId="12" xfId="4" applyFont="1" applyFill="1" applyBorder="1" applyAlignment="1">
      <alignment horizontal="center" vertical="center"/>
    </xf>
    <xf numFmtId="0" fontId="4" fillId="10" borderId="0" xfId="0" applyFont="1" applyFill="1" applyAlignment="1">
      <alignment horizontal="left"/>
    </xf>
    <xf numFmtId="0" fontId="17" fillId="10" borderId="5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indent="2"/>
    </xf>
    <xf numFmtId="0" fontId="8" fillId="0" borderId="1" xfId="0" applyFont="1" applyBorder="1" applyAlignment="1">
      <alignment horizontal="center" indent="2"/>
    </xf>
    <xf numFmtId="0" fontId="8" fillId="0" borderId="4" xfId="0" applyFont="1" applyBorder="1" applyAlignment="1">
      <alignment horizontal="center" indent="2"/>
    </xf>
    <xf numFmtId="0" fontId="8" fillId="0" borderId="12" xfId="0" applyFont="1" applyBorder="1" applyAlignment="1">
      <alignment horizontal="center" indent="2"/>
    </xf>
    <xf numFmtId="0" fontId="8" fillId="0" borderId="15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12" borderId="15" xfId="0" applyFont="1" applyFill="1" applyBorder="1"/>
    <xf numFmtId="0" fontId="0" fillId="12" borderId="8" xfId="0" applyFill="1" applyBorder="1"/>
    <xf numFmtId="0" fontId="8" fillId="12" borderId="8" xfId="0" applyFont="1" applyFill="1" applyBorder="1"/>
    <xf numFmtId="0" fontId="8" fillId="12" borderId="10" xfId="0" applyFont="1" applyFill="1" applyBorder="1"/>
    <xf numFmtId="49" fontId="5" fillId="9" borderId="12" xfId="0" applyNumberFormat="1" applyFont="1" applyFill="1" applyBorder="1" applyAlignment="1">
      <alignment horizontal="center" vertical="center" wrapText="1"/>
    </xf>
    <xf numFmtId="49" fontId="4" fillId="8" borderId="12" xfId="0" applyNumberFormat="1" applyFont="1" applyFill="1" applyBorder="1" applyAlignment="1">
      <alignment horizontal="center" vertical="center" wrapText="1"/>
    </xf>
    <xf numFmtId="0" fontId="5" fillId="9" borderId="12" xfId="0" applyFont="1" applyFill="1" applyBorder="1" applyAlignment="1">
      <alignment horizontal="center" vertical="center" wrapText="1"/>
    </xf>
    <xf numFmtId="0" fontId="16" fillId="0" borderId="0" xfId="0" applyFont="1" applyAlignment="1">
      <alignment wrapText="1"/>
    </xf>
    <xf numFmtId="49" fontId="3" fillId="6" borderId="0" xfId="0" applyNumberFormat="1" applyFont="1" applyFill="1" applyAlignment="1">
      <alignment vertical="center"/>
    </xf>
    <xf numFmtId="49" fontId="4" fillId="7" borderId="0" xfId="0" applyNumberFormat="1" applyFont="1" applyFill="1" applyAlignment="1">
      <alignment vertical="center"/>
    </xf>
    <xf numFmtId="49" fontId="16" fillId="0" borderId="6" xfId="0" applyNumberFormat="1" applyFont="1" applyBorder="1" applyAlignment="1">
      <alignment horizontal="center" vertical="center"/>
    </xf>
    <xf numFmtId="49" fontId="16" fillId="0" borderId="1" xfId="0" applyNumberFormat="1" applyFont="1" applyBorder="1" applyAlignment="1">
      <alignment horizontal="center" vertical="center"/>
    </xf>
    <xf numFmtId="49" fontId="16" fillId="0" borderId="12" xfId="0" applyNumberFormat="1" applyFont="1" applyBorder="1" applyAlignment="1">
      <alignment horizontal="center" vertical="center"/>
    </xf>
    <xf numFmtId="49" fontId="16" fillId="10" borderId="0" xfId="0" applyNumberFormat="1" applyFont="1" applyFill="1"/>
    <xf numFmtId="49" fontId="3" fillId="11" borderId="0" xfId="0" applyNumberFormat="1" applyFont="1" applyFill="1" applyAlignment="1">
      <alignment vertical="center"/>
    </xf>
    <xf numFmtId="49" fontId="16" fillId="7" borderId="0" xfId="0" applyNumberFormat="1" applyFont="1" applyFill="1"/>
    <xf numFmtId="49" fontId="16" fillId="0" borderId="0" xfId="0" applyNumberFormat="1" applyFont="1" applyAlignment="1">
      <alignment horizontal="center" vertical="center"/>
    </xf>
    <xf numFmtId="49" fontId="16" fillId="0" borderId="6" xfId="0" applyNumberFormat="1" applyFont="1" applyBorder="1" applyAlignment="1">
      <alignment horizontal="left" vertical="center"/>
    </xf>
    <xf numFmtId="49" fontId="16" fillId="10" borderId="3" xfId="0" applyNumberFormat="1" applyFont="1" applyFill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165" fontId="16" fillId="0" borderId="6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65" fontId="16" fillId="0" borderId="1" xfId="0" applyNumberFormat="1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165" fontId="16" fillId="0" borderId="12" xfId="0" applyNumberFormat="1" applyFont="1" applyBorder="1" applyAlignment="1">
      <alignment horizontal="center" vertical="center"/>
    </xf>
    <xf numFmtId="165" fontId="16" fillId="10" borderId="0" xfId="0" applyNumberFormat="1" applyFont="1" applyFill="1" applyAlignment="1">
      <alignment horizontal="center" vertical="center"/>
    </xf>
    <xf numFmtId="165" fontId="16" fillId="11" borderId="0" xfId="0" applyNumberFormat="1" applyFont="1" applyFill="1" applyAlignment="1">
      <alignment horizontal="center" vertical="center"/>
    </xf>
    <xf numFmtId="8" fontId="19" fillId="0" borderId="1" xfId="0" applyNumberFormat="1" applyFont="1" applyBorder="1"/>
    <xf numFmtId="164" fontId="16" fillId="0" borderId="0" xfId="0" applyNumberFormat="1" applyFont="1" applyAlignment="1">
      <alignment horizontal="center" vertical="center"/>
    </xf>
    <xf numFmtId="164" fontId="16" fillId="0" borderId="0" xfId="3" applyNumberFormat="1" applyFont="1" applyAlignment="1">
      <alignment horizontal="center" vertical="center"/>
    </xf>
    <xf numFmtId="0" fontId="20" fillId="12" borderId="7" xfId="0" applyFont="1" applyFill="1" applyBorder="1" applyAlignment="1">
      <alignment vertical="center"/>
    </xf>
    <xf numFmtId="0" fontId="20" fillId="12" borderId="0" xfId="0" applyFont="1" applyFill="1" applyAlignment="1">
      <alignment vertical="center"/>
    </xf>
    <xf numFmtId="0" fontId="20" fillId="12" borderId="11" xfId="0" applyFont="1" applyFill="1" applyBorder="1" applyAlignment="1">
      <alignment vertical="center"/>
    </xf>
    <xf numFmtId="0" fontId="6" fillId="7" borderId="0" xfId="0" applyFont="1" applyFill="1" applyAlignment="1">
      <alignment horizontal="left"/>
    </xf>
    <xf numFmtId="49" fontId="4" fillId="0" borderId="14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49" fontId="4" fillId="0" borderId="9" xfId="0" applyNumberFormat="1" applyFont="1" applyBorder="1" applyAlignment="1">
      <alignment horizontal="center" vertical="center"/>
    </xf>
    <xf numFmtId="0" fontId="9" fillId="11" borderId="0" xfId="0" applyFont="1" applyFill="1" applyAlignment="1">
      <alignment horizontal="center" vertical="center"/>
    </xf>
    <xf numFmtId="0" fontId="20" fillId="0" borderId="7" xfId="0" applyFont="1" applyBorder="1" applyAlignment="1">
      <alignment horizontal="right" vertical="center"/>
    </xf>
    <xf numFmtId="0" fontId="20" fillId="0" borderId="0" xfId="0" applyFont="1" applyAlignment="1">
      <alignment horizontal="right" vertical="center"/>
    </xf>
    <xf numFmtId="0" fontId="20" fillId="0" borderId="11" xfId="0" applyFont="1" applyBorder="1" applyAlignment="1">
      <alignment horizontal="right" vertical="center"/>
    </xf>
    <xf numFmtId="0" fontId="8" fillId="0" borderId="0" xfId="0" applyFont="1" applyFill="1"/>
    <xf numFmtId="0" fontId="16" fillId="0" borderId="0" xfId="0" applyFont="1" applyFill="1" applyAlignment="1">
      <alignment wrapText="1"/>
    </xf>
    <xf numFmtId="0" fontId="8" fillId="0" borderId="6" xfId="0" applyFont="1" applyFill="1" applyBorder="1"/>
    <xf numFmtId="49" fontId="16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/>
    </xf>
    <xf numFmtId="49" fontId="11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center" vertical="center"/>
    </xf>
    <xf numFmtId="164" fontId="16" fillId="0" borderId="0" xfId="0" applyNumberFormat="1" applyFont="1" applyFill="1" applyAlignment="1">
      <alignment horizontal="center" vertical="center"/>
    </xf>
    <xf numFmtId="164" fontId="16" fillId="0" borderId="0" xfId="3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49" fontId="16" fillId="0" borderId="6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49" fontId="16" fillId="0" borderId="12" xfId="0" applyNumberFormat="1" applyFont="1" applyFill="1" applyBorder="1" applyAlignment="1">
      <alignment horizontal="center" vertical="center"/>
    </xf>
    <xf numFmtId="49" fontId="16" fillId="0" borderId="6" xfId="0" applyNumberFormat="1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/>
    </xf>
    <xf numFmtId="49" fontId="15" fillId="0" borderId="6" xfId="1" applyNumberFormat="1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left" vertical="center"/>
    </xf>
    <xf numFmtId="0" fontId="16" fillId="0" borderId="6" xfId="0" applyFont="1" applyFill="1" applyBorder="1" applyAlignment="1">
      <alignment horizontal="center" vertical="center"/>
    </xf>
    <xf numFmtId="165" fontId="16" fillId="0" borderId="6" xfId="0" applyNumberFormat="1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164" fontId="11" fillId="0" borderId="6" xfId="0" applyNumberFormat="1" applyFont="1" applyFill="1" applyBorder="1" applyAlignment="1">
      <alignment horizontal="center" vertical="center"/>
    </xf>
    <xf numFmtId="49" fontId="16" fillId="0" borderId="16" xfId="0" applyNumberFormat="1" applyFont="1" applyFill="1" applyBorder="1" applyAlignment="1">
      <alignment horizontal="center" vertical="center"/>
    </xf>
    <xf numFmtId="49" fontId="16" fillId="10" borderId="16" xfId="0" applyNumberFormat="1" applyFont="1" applyFill="1" applyBorder="1"/>
  </cellXfs>
  <cellStyles count="5">
    <cellStyle name="Monétaire" xfId="3" builtinId="4"/>
    <cellStyle name="Normal" xfId="0" builtinId="0"/>
    <cellStyle name="Normal 2" xfId="1" xr:uid="{6EF4A3ED-0119-4F44-856E-C9190612A834}"/>
    <cellStyle name="Normal 3" xfId="2" xr:uid="{FA01F88E-E72D-4F35-8FF7-7A232AE5E551}"/>
    <cellStyle name="Pourcentage" xfId="4" builtinId="5"/>
  </cellStyles>
  <dxfs count="0"/>
  <tableStyles count="0" defaultTableStyle="TableStyleMedium2" defaultPivotStyle="PivotStyleLight16"/>
  <colors>
    <mruColors>
      <color rgb="FFFFCD66"/>
      <color rgb="FF0091CD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13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12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11" Type="http://schemas.openxmlformats.org/officeDocument/2006/relationships/customXml" Target="../customXml/item1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6.jpeg"/><Relationship Id="rId3" Type="http://schemas.openxmlformats.org/officeDocument/2006/relationships/image" Target="../media/image291.jpeg"/><Relationship Id="rId7" Type="http://schemas.openxmlformats.org/officeDocument/2006/relationships/image" Target="../media/image295.jpeg"/><Relationship Id="rId2" Type="http://schemas.openxmlformats.org/officeDocument/2006/relationships/image" Target="../media/image290.jpeg"/><Relationship Id="rId1" Type="http://schemas.openxmlformats.org/officeDocument/2006/relationships/image" Target="../media/image289.jpeg"/><Relationship Id="rId6" Type="http://schemas.openxmlformats.org/officeDocument/2006/relationships/image" Target="../media/image294.jpeg"/><Relationship Id="rId5" Type="http://schemas.openxmlformats.org/officeDocument/2006/relationships/image" Target="../media/image293.jpeg"/><Relationship Id="rId4" Type="http://schemas.openxmlformats.org/officeDocument/2006/relationships/image" Target="../media/image29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933257</xdr:colOff>
      <xdr:row>148</xdr:row>
      <xdr:rowOff>38388</xdr:rowOff>
    </xdr:from>
    <xdr:to>
      <xdr:col>1</xdr:col>
      <xdr:colOff>1481666</xdr:colOff>
      <xdr:row>149</xdr:row>
      <xdr:rowOff>28767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DA1D5E7E-8470-4139-B174-AF2DDFC6C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257" y="80125358"/>
          <a:ext cx="548409" cy="548409"/>
        </a:xfrm>
        <a:prstGeom prst="rect">
          <a:avLst/>
        </a:prstGeom>
      </xdr:spPr>
    </xdr:pic>
    <xdr:clientData/>
  </xdr:twoCellAnchor>
  <xdr:twoCellAnchor>
    <xdr:from>
      <xdr:col>1</xdr:col>
      <xdr:colOff>42334</xdr:colOff>
      <xdr:row>11</xdr:row>
      <xdr:rowOff>15392</xdr:rowOff>
    </xdr:from>
    <xdr:to>
      <xdr:col>1</xdr:col>
      <xdr:colOff>575734</xdr:colOff>
      <xdr:row>11</xdr:row>
      <xdr:rowOff>253999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A7EB96C5-0ABB-4BCB-9022-7D28DE9B7A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1024" b="24243"/>
        <a:stretch>
          <a:fillRect/>
        </a:stretch>
      </xdr:blipFill>
      <xdr:spPr>
        <a:xfrm>
          <a:off x="42334" y="2817089"/>
          <a:ext cx="533400" cy="238607"/>
        </a:xfrm>
        <a:prstGeom prst="rect">
          <a:avLst/>
        </a:prstGeom>
      </xdr:spPr>
    </xdr:pic>
    <xdr:clientData/>
  </xdr:twoCellAnchor>
  <xdr:twoCellAnchor>
    <xdr:from>
      <xdr:col>1</xdr:col>
      <xdr:colOff>55803</xdr:colOff>
      <xdr:row>14</xdr:row>
      <xdr:rowOff>46183</xdr:rowOff>
    </xdr:from>
    <xdr:to>
      <xdr:col>1</xdr:col>
      <xdr:colOff>591584</xdr:colOff>
      <xdr:row>14</xdr:row>
      <xdr:rowOff>277093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A1AE7424-8978-49EB-ACA5-36F8A76A16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9809" b="27093"/>
        <a:stretch>
          <a:fillRect/>
        </a:stretch>
      </xdr:blipFill>
      <xdr:spPr>
        <a:xfrm>
          <a:off x="55803" y="3702244"/>
          <a:ext cx="535781" cy="230910"/>
        </a:xfrm>
        <a:prstGeom prst="rect">
          <a:avLst/>
        </a:prstGeom>
      </xdr:spPr>
    </xdr:pic>
    <xdr:clientData/>
  </xdr:twoCellAnchor>
  <xdr:twoCellAnchor>
    <xdr:from>
      <xdr:col>1</xdr:col>
      <xdr:colOff>42334</xdr:colOff>
      <xdr:row>15</xdr:row>
      <xdr:rowOff>23091</xdr:rowOff>
    </xdr:from>
    <xdr:to>
      <xdr:col>1</xdr:col>
      <xdr:colOff>578115</xdr:colOff>
      <xdr:row>15</xdr:row>
      <xdr:rowOff>246304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56CBE908-18AA-4D60-89F6-3FA2E339E4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31246" b="27093"/>
        <a:stretch>
          <a:fillRect/>
        </a:stretch>
      </xdr:blipFill>
      <xdr:spPr>
        <a:xfrm>
          <a:off x="42334" y="3963939"/>
          <a:ext cx="535781" cy="223213"/>
        </a:xfrm>
        <a:prstGeom prst="rect">
          <a:avLst/>
        </a:prstGeom>
      </xdr:spPr>
    </xdr:pic>
    <xdr:clientData/>
  </xdr:twoCellAnchor>
  <xdr:twoCellAnchor>
    <xdr:from>
      <xdr:col>1</xdr:col>
      <xdr:colOff>115455</xdr:colOff>
      <xdr:row>96</xdr:row>
      <xdr:rowOff>23091</xdr:rowOff>
    </xdr:from>
    <xdr:to>
      <xdr:col>1</xdr:col>
      <xdr:colOff>377150</xdr:colOff>
      <xdr:row>96</xdr:row>
      <xdr:rowOff>284786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F411814-57BE-487B-91E8-297E90EC7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00546" y="27339636"/>
          <a:ext cx="261695" cy="261695"/>
        </a:xfrm>
        <a:prstGeom prst="rect">
          <a:avLst/>
        </a:prstGeom>
      </xdr:spPr>
    </xdr:pic>
    <xdr:clientData/>
  </xdr:twoCellAnchor>
  <xdr:twoCellAnchor>
    <xdr:from>
      <xdr:col>1</xdr:col>
      <xdr:colOff>67830</xdr:colOff>
      <xdr:row>162</xdr:row>
      <xdr:rowOff>177318</xdr:rowOff>
    </xdr:from>
    <xdr:to>
      <xdr:col>1</xdr:col>
      <xdr:colOff>456956</xdr:colOff>
      <xdr:row>163</xdr:row>
      <xdr:rowOff>265738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3A02AD78-07BD-42BA-ADE1-7A25FB005206}"/>
            </a:ext>
            <a:ext uri="{147F2762-F138-4A5C-976F-8EAC2B608ADB}">
              <a16:predDERef xmlns:a16="http://schemas.microsoft.com/office/drawing/2014/main" pred="{0F411814-57BE-487B-91E8-297E90EC72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521" t="15211" r="-392" b="16339"/>
        <a:stretch>
          <a:fillRect/>
        </a:stretch>
      </xdr:blipFill>
      <xdr:spPr>
        <a:xfrm>
          <a:off x="534555" y="44182818"/>
          <a:ext cx="389126" cy="269395"/>
        </a:xfrm>
        <a:prstGeom prst="rect">
          <a:avLst/>
        </a:prstGeom>
      </xdr:spPr>
    </xdr:pic>
    <xdr:clientData/>
  </xdr:twoCellAnchor>
  <xdr:twoCellAnchor>
    <xdr:from>
      <xdr:col>1</xdr:col>
      <xdr:colOff>169335</xdr:colOff>
      <xdr:row>241</xdr:row>
      <xdr:rowOff>15394</xdr:rowOff>
    </xdr:from>
    <xdr:to>
      <xdr:col>1</xdr:col>
      <xdr:colOff>407941</xdr:colOff>
      <xdr:row>241</xdr:row>
      <xdr:rowOff>288797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484A98C-65BA-41E1-8CB5-8A3109936B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3553" t="9035" r="14165" b="8140"/>
        <a:stretch>
          <a:fillRect/>
        </a:stretch>
      </xdr:blipFill>
      <xdr:spPr>
        <a:xfrm>
          <a:off x="954426" y="67263818"/>
          <a:ext cx="238606" cy="273403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147</xdr:row>
      <xdr:rowOff>19050</xdr:rowOff>
    </xdr:from>
    <xdr:to>
      <xdr:col>1</xdr:col>
      <xdr:colOff>430504</xdr:colOff>
      <xdr:row>147</xdr:row>
      <xdr:rowOff>273050</xdr:rowOff>
    </xdr:to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F411B8B1-7AE1-4DAF-9E61-EE1B710A0BA0}"/>
            </a:ext>
            <a:ext uri="{147F2762-F138-4A5C-976F-8EAC2B608ADB}">
              <a16:predDERef xmlns:a16="http://schemas.microsoft.com/office/drawing/2014/main" pred="{DF72DDF6-C3A9-4DA6-8601-D4E617DB44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85" t="14925" r="5969" b="11940"/>
        <a:stretch>
          <a:fillRect/>
        </a:stretch>
      </xdr:blipFill>
      <xdr:spPr>
        <a:xfrm>
          <a:off x="581025" y="40338375"/>
          <a:ext cx="316204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69357</xdr:colOff>
      <xdr:row>0</xdr:row>
      <xdr:rowOff>33866</xdr:rowOff>
    </xdr:from>
    <xdr:to>
      <xdr:col>3</xdr:col>
      <xdr:colOff>1236130</xdr:colOff>
      <xdr:row>3</xdr:row>
      <xdr:rowOff>127366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A72F188B-56DE-35D0-F6CA-D21FF67F1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957" y="33866"/>
          <a:ext cx="2030373" cy="67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279" Type="http://schemas.openxmlformats.org/officeDocument/2006/relationships/image" Target="../media/image279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88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53</v>
    <v>5</v>
  </rv>
  <rv s="0">
    <v>54</v>
    <v>5</v>
  </rv>
  <rv s="0">
    <v>55</v>
    <v>5</v>
  </rv>
  <rv s="0">
    <v>56</v>
    <v>5</v>
  </rv>
  <rv s="0">
    <v>57</v>
    <v>5</v>
  </rv>
  <rv s="0">
    <v>58</v>
    <v>5</v>
  </rv>
  <rv s="0">
    <v>59</v>
    <v>5</v>
  </rv>
  <rv s="0">
    <v>60</v>
    <v>5</v>
  </rv>
  <rv s="0">
    <v>61</v>
    <v>5</v>
  </rv>
  <rv s="0">
    <v>62</v>
    <v>5</v>
  </rv>
  <rv s="0">
    <v>63</v>
    <v>5</v>
  </rv>
  <rv s="0">
    <v>64</v>
    <v>5</v>
  </rv>
  <rv s="0">
    <v>65</v>
    <v>5</v>
  </rv>
  <rv s="0">
    <v>66</v>
    <v>5</v>
  </rv>
  <rv s="0">
    <v>67</v>
    <v>5</v>
  </rv>
  <rv s="0">
    <v>68</v>
    <v>5</v>
  </rv>
  <rv s="0">
    <v>69</v>
    <v>5</v>
  </rv>
  <rv s="0">
    <v>70</v>
    <v>5</v>
  </rv>
  <rv s="0">
    <v>71</v>
    <v>5</v>
  </rv>
  <rv s="0">
    <v>72</v>
    <v>5</v>
  </rv>
  <rv s="0">
    <v>73</v>
    <v>5</v>
  </rv>
  <rv s="0">
    <v>74</v>
    <v>5</v>
  </rv>
  <rv s="0">
    <v>75</v>
    <v>5</v>
  </rv>
  <rv s="0">
    <v>76</v>
    <v>5</v>
  </rv>
  <rv s="0">
    <v>77</v>
    <v>5</v>
  </rv>
  <rv s="0">
    <v>78</v>
    <v>5</v>
  </rv>
  <rv s="0">
    <v>79</v>
    <v>5</v>
  </rv>
  <rv s="0">
    <v>80</v>
    <v>5</v>
  </rv>
  <rv s="0">
    <v>81</v>
    <v>5</v>
  </rv>
  <rv s="0">
    <v>82</v>
    <v>5</v>
  </rv>
  <rv s="0">
    <v>83</v>
    <v>5</v>
  </rv>
  <rv s="0">
    <v>84</v>
    <v>5</v>
  </rv>
  <rv s="0">
    <v>85</v>
    <v>5</v>
  </rv>
  <rv s="0">
    <v>86</v>
    <v>5</v>
  </rv>
  <rv s="0">
    <v>87</v>
    <v>5</v>
  </rv>
  <rv s="0">
    <v>88</v>
    <v>5</v>
  </rv>
  <rv s="0">
    <v>89</v>
    <v>5</v>
  </rv>
  <rv s="0">
    <v>90</v>
    <v>5</v>
  </rv>
  <rv s="0">
    <v>91</v>
    <v>5</v>
  </rv>
  <rv s="0">
    <v>92</v>
    <v>5</v>
  </rv>
  <rv s="0">
    <v>93</v>
    <v>5</v>
  </rv>
  <rv s="0">
    <v>94</v>
    <v>5</v>
  </rv>
  <rv s="0">
    <v>95</v>
    <v>5</v>
  </rv>
  <rv s="0">
    <v>96</v>
    <v>5</v>
  </rv>
  <rv s="0">
    <v>97</v>
    <v>5</v>
  </rv>
  <rv s="0">
    <v>98</v>
    <v>5</v>
  </rv>
  <rv s="0">
    <v>99</v>
    <v>5</v>
  </rv>
  <rv s="0">
    <v>100</v>
    <v>5</v>
  </rv>
  <rv s="0">
    <v>101</v>
    <v>5</v>
  </rv>
  <rv s="0">
    <v>102</v>
    <v>5</v>
  </rv>
  <rv s="0">
    <v>103</v>
    <v>5</v>
  </rv>
  <rv s="0">
    <v>104</v>
    <v>5</v>
  </rv>
  <rv s="0">
    <v>105</v>
    <v>5</v>
  </rv>
  <rv s="0">
    <v>106</v>
    <v>5</v>
  </rv>
  <rv s="0">
    <v>107</v>
    <v>5</v>
  </rv>
  <rv s="0">
    <v>108</v>
    <v>5</v>
  </rv>
  <rv s="0">
    <v>109</v>
    <v>5</v>
  </rv>
  <rv s="0">
    <v>110</v>
    <v>5</v>
  </rv>
  <rv s="0">
    <v>111</v>
    <v>5</v>
  </rv>
  <rv s="0">
    <v>112</v>
    <v>5</v>
  </rv>
  <rv s="0">
    <v>113</v>
    <v>5</v>
  </rv>
  <rv s="0">
    <v>114</v>
    <v>5</v>
  </rv>
  <rv s="0">
    <v>115</v>
    <v>5</v>
  </rv>
  <rv s="0">
    <v>116</v>
    <v>5</v>
  </rv>
  <rv s="0">
    <v>117</v>
    <v>5</v>
  </rv>
  <rv s="0">
    <v>118</v>
    <v>5</v>
  </rv>
  <rv s="0">
    <v>119</v>
    <v>5</v>
  </rv>
  <rv s="0">
    <v>120</v>
    <v>5</v>
  </rv>
  <rv s="0">
    <v>121</v>
    <v>5</v>
  </rv>
  <rv s="0">
    <v>122</v>
    <v>5</v>
  </rv>
  <rv s="0">
    <v>123</v>
    <v>5</v>
  </rv>
  <rv s="0">
    <v>124</v>
    <v>5</v>
  </rv>
  <rv s="0">
    <v>125</v>
    <v>5</v>
  </rv>
  <rv s="0">
    <v>126</v>
    <v>5</v>
  </rv>
  <rv s="0">
    <v>127</v>
    <v>5</v>
  </rv>
  <rv s="0">
    <v>128</v>
    <v>5</v>
  </rv>
  <rv s="0">
    <v>129</v>
    <v>5</v>
  </rv>
  <rv s="0">
    <v>130</v>
    <v>5</v>
  </rv>
  <rv s="0">
    <v>131</v>
    <v>5</v>
  </rv>
  <rv s="0">
    <v>132</v>
    <v>5</v>
  </rv>
  <rv s="0">
    <v>133</v>
    <v>5</v>
  </rv>
  <rv s="0">
    <v>134</v>
    <v>5</v>
  </rv>
  <rv s="0">
    <v>135</v>
    <v>5</v>
  </rv>
  <rv s="0">
    <v>136</v>
    <v>5</v>
  </rv>
  <rv s="0">
    <v>137</v>
    <v>5</v>
  </rv>
  <rv s="0">
    <v>138</v>
    <v>5</v>
  </rv>
  <rv s="0">
    <v>139</v>
    <v>5</v>
  </rv>
  <rv s="0">
    <v>140</v>
    <v>5</v>
  </rv>
  <rv s="0">
    <v>141</v>
    <v>5</v>
  </rv>
  <rv s="0">
    <v>142</v>
    <v>5</v>
  </rv>
  <rv s="0">
    <v>143</v>
    <v>5</v>
  </rv>
  <rv s="0">
    <v>144</v>
    <v>5</v>
  </rv>
  <rv s="0">
    <v>145</v>
    <v>5</v>
  </rv>
  <rv s="0">
    <v>146</v>
    <v>5</v>
  </rv>
  <rv s="0">
    <v>147</v>
    <v>5</v>
  </rv>
  <rv s="0">
    <v>148</v>
    <v>5</v>
  </rv>
  <rv s="0">
    <v>149</v>
    <v>5</v>
  </rv>
  <rv s="0">
    <v>150</v>
    <v>5</v>
  </rv>
  <rv s="0">
    <v>151</v>
    <v>5</v>
  </rv>
  <rv s="0">
    <v>152</v>
    <v>5</v>
  </rv>
  <rv s="0">
    <v>153</v>
    <v>5</v>
  </rv>
  <rv s="0">
    <v>154</v>
    <v>5</v>
  </rv>
  <rv s="0">
    <v>155</v>
    <v>5</v>
  </rv>
  <rv s="0">
    <v>156</v>
    <v>5</v>
  </rv>
  <rv s="0">
    <v>157</v>
    <v>5</v>
  </rv>
  <rv s="0">
    <v>158</v>
    <v>5</v>
  </rv>
  <rv s="0">
    <v>159</v>
    <v>5</v>
  </rv>
  <rv s="0">
    <v>160</v>
    <v>5</v>
  </rv>
  <rv s="0">
    <v>161</v>
    <v>5</v>
  </rv>
  <rv s="0">
    <v>162</v>
    <v>5</v>
  </rv>
  <rv s="0">
    <v>163</v>
    <v>5</v>
  </rv>
  <rv s="0">
    <v>164</v>
    <v>5</v>
  </rv>
  <rv s="0">
    <v>165</v>
    <v>5</v>
  </rv>
  <rv s="0">
    <v>166</v>
    <v>5</v>
  </rv>
  <rv s="0">
    <v>167</v>
    <v>5</v>
  </rv>
  <rv s="0">
    <v>168</v>
    <v>5</v>
  </rv>
  <rv s="0">
    <v>169</v>
    <v>5</v>
  </rv>
  <rv s="0">
    <v>170</v>
    <v>5</v>
  </rv>
  <rv s="0">
    <v>171</v>
    <v>5</v>
  </rv>
  <rv s="0">
    <v>172</v>
    <v>5</v>
  </rv>
  <rv s="0">
    <v>173</v>
    <v>5</v>
  </rv>
  <rv s="0">
    <v>174</v>
    <v>5</v>
  </rv>
  <rv s="0">
    <v>175</v>
    <v>5</v>
  </rv>
  <rv s="0">
    <v>176</v>
    <v>5</v>
  </rv>
  <rv s="0">
    <v>177</v>
    <v>5</v>
  </rv>
  <rv s="0">
    <v>178</v>
    <v>5</v>
  </rv>
  <rv s="0">
    <v>179</v>
    <v>5</v>
  </rv>
  <rv s="0">
    <v>180</v>
    <v>5</v>
  </rv>
  <rv s="0">
    <v>181</v>
    <v>5</v>
  </rv>
  <rv s="0">
    <v>182</v>
    <v>5</v>
  </rv>
  <rv s="0">
    <v>183</v>
    <v>5</v>
  </rv>
  <rv s="0">
    <v>184</v>
    <v>5</v>
  </rv>
  <rv s="0">
    <v>185</v>
    <v>5</v>
  </rv>
  <rv s="0">
    <v>186</v>
    <v>5</v>
  </rv>
  <rv s="0">
    <v>187</v>
    <v>5</v>
  </rv>
  <rv s="0">
    <v>188</v>
    <v>5</v>
  </rv>
  <rv s="0">
    <v>189</v>
    <v>5</v>
  </rv>
  <rv s="0">
    <v>190</v>
    <v>5</v>
  </rv>
  <rv s="0">
    <v>191</v>
    <v>5</v>
  </rv>
  <rv s="0">
    <v>192</v>
    <v>5</v>
  </rv>
  <rv s="0">
    <v>193</v>
    <v>5</v>
  </rv>
  <rv s="0">
    <v>194</v>
    <v>5</v>
  </rv>
  <rv s="0">
    <v>195</v>
    <v>5</v>
  </rv>
  <rv s="0">
    <v>196</v>
    <v>5</v>
  </rv>
  <rv s="0">
    <v>197</v>
    <v>5</v>
  </rv>
  <rv s="0">
    <v>198</v>
    <v>5</v>
  </rv>
  <rv s="0">
    <v>199</v>
    <v>5</v>
  </rv>
  <rv s="0">
    <v>200</v>
    <v>5</v>
  </rv>
  <rv s="0">
    <v>201</v>
    <v>5</v>
  </rv>
  <rv s="0">
    <v>202</v>
    <v>5</v>
  </rv>
  <rv s="0">
    <v>203</v>
    <v>5</v>
  </rv>
  <rv s="0">
    <v>204</v>
    <v>5</v>
  </rv>
  <rv s="0">
    <v>205</v>
    <v>5</v>
  </rv>
  <rv s="0">
    <v>206</v>
    <v>5</v>
  </rv>
  <rv s="0">
    <v>207</v>
    <v>5</v>
  </rv>
  <rv s="0">
    <v>208</v>
    <v>5</v>
  </rv>
  <rv s="0">
    <v>209</v>
    <v>5</v>
  </rv>
  <rv s="0">
    <v>210</v>
    <v>5</v>
  </rv>
  <rv s="0">
    <v>211</v>
    <v>5</v>
  </rv>
  <rv s="0">
    <v>212</v>
    <v>5</v>
  </rv>
  <rv s="0">
    <v>213</v>
    <v>5</v>
  </rv>
  <rv s="0">
    <v>214</v>
    <v>5</v>
  </rv>
  <rv s="0">
    <v>215</v>
    <v>5</v>
  </rv>
  <rv s="0">
    <v>216</v>
    <v>5</v>
  </rv>
  <rv s="0">
    <v>217</v>
    <v>5</v>
  </rv>
  <rv s="0">
    <v>218</v>
    <v>5</v>
  </rv>
  <rv s="0">
    <v>219</v>
    <v>5</v>
  </rv>
  <rv s="0">
    <v>220</v>
    <v>5</v>
  </rv>
  <rv s="0">
    <v>221</v>
    <v>5</v>
  </rv>
  <rv s="0">
    <v>222</v>
    <v>5</v>
  </rv>
  <rv s="0">
    <v>223</v>
    <v>5</v>
  </rv>
  <rv s="0">
    <v>224</v>
    <v>5</v>
  </rv>
  <rv s="0">
    <v>225</v>
    <v>5</v>
  </rv>
  <rv s="0">
    <v>226</v>
    <v>5</v>
  </rv>
  <rv s="0">
    <v>227</v>
    <v>5</v>
  </rv>
  <rv s="0">
    <v>228</v>
    <v>5</v>
  </rv>
  <rv s="0">
    <v>229</v>
    <v>5</v>
  </rv>
  <rv s="0">
    <v>230</v>
    <v>5</v>
  </rv>
  <rv s="0">
    <v>231</v>
    <v>5</v>
  </rv>
  <rv s="0">
    <v>232</v>
    <v>5</v>
  </rv>
  <rv s="0">
    <v>233</v>
    <v>5</v>
  </rv>
  <rv s="0">
    <v>234</v>
    <v>5</v>
  </rv>
  <rv s="0">
    <v>235</v>
    <v>5</v>
  </rv>
  <rv s="0">
    <v>236</v>
    <v>5</v>
  </rv>
  <rv s="0">
    <v>237</v>
    <v>5</v>
  </rv>
  <rv s="0">
    <v>238</v>
    <v>5</v>
  </rv>
  <rv s="0">
    <v>239</v>
    <v>5</v>
  </rv>
  <rv s="0">
    <v>240</v>
    <v>5</v>
  </rv>
  <rv s="0">
    <v>241</v>
    <v>5</v>
  </rv>
  <rv s="0">
    <v>242</v>
    <v>5</v>
  </rv>
  <rv s="0">
    <v>243</v>
    <v>5</v>
  </rv>
  <rv s="0">
    <v>244</v>
    <v>5</v>
  </rv>
  <rv s="0">
    <v>245</v>
    <v>5</v>
  </rv>
  <rv s="0">
    <v>246</v>
    <v>5</v>
  </rv>
  <rv s="0">
    <v>247</v>
    <v>5</v>
  </rv>
  <rv s="0">
    <v>248</v>
    <v>5</v>
  </rv>
  <rv s="0">
    <v>249</v>
    <v>5</v>
  </rv>
  <rv s="0">
    <v>250</v>
    <v>5</v>
  </rv>
  <rv s="0">
    <v>251</v>
    <v>5</v>
  </rv>
  <rv s="0">
    <v>252</v>
    <v>5</v>
  </rv>
  <rv s="0">
    <v>253</v>
    <v>5</v>
  </rv>
  <rv s="0">
    <v>254</v>
    <v>5</v>
  </rv>
  <rv s="0">
    <v>255</v>
    <v>5</v>
  </rv>
  <rv s="0">
    <v>256</v>
    <v>5</v>
  </rv>
  <rv s="0">
    <v>257</v>
    <v>5</v>
  </rv>
  <rv s="0">
    <v>258</v>
    <v>5</v>
  </rv>
  <rv s="0">
    <v>259</v>
    <v>5</v>
  </rv>
  <rv s="0">
    <v>260</v>
    <v>5</v>
  </rv>
  <rv s="0">
    <v>261</v>
    <v>5</v>
  </rv>
  <rv s="0">
    <v>262</v>
    <v>5</v>
  </rv>
  <rv s="0">
    <v>263</v>
    <v>5</v>
  </rv>
  <rv s="0">
    <v>264</v>
    <v>5</v>
  </rv>
  <rv s="0">
    <v>265</v>
    <v>5</v>
  </rv>
  <rv s="0">
    <v>266</v>
    <v>5</v>
  </rv>
  <rv s="0">
    <v>267</v>
    <v>5</v>
  </rv>
  <rv s="0">
    <v>268</v>
    <v>5</v>
  </rv>
  <rv s="0">
    <v>269</v>
    <v>5</v>
  </rv>
  <rv s="0">
    <v>270</v>
    <v>5</v>
  </rv>
  <rv s="0">
    <v>271</v>
    <v>5</v>
  </rv>
  <rv s="0">
    <v>272</v>
    <v>5</v>
  </rv>
  <rv s="0">
    <v>273</v>
    <v>5</v>
  </rv>
  <rv s="0">
    <v>274</v>
    <v>5</v>
  </rv>
  <rv s="0">
    <v>275</v>
    <v>5</v>
  </rv>
  <rv s="0">
    <v>276</v>
    <v>5</v>
  </rv>
  <rv s="0">
    <v>277</v>
    <v>5</v>
  </rv>
  <rv s="0">
    <v>278</v>
    <v>5</v>
  </rv>
  <rv s="0">
    <v>279</v>
    <v>5</v>
  </rv>
  <rv s="0">
    <v>280</v>
    <v>5</v>
  </rv>
  <rv s="0">
    <v>281</v>
    <v>5</v>
  </rv>
  <rv s="0">
    <v>282</v>
    <v>5</v>
  </rv>
  <rv s="0">
    <v>283</v>
    <v>5</v>
  </rv>
  <rv s="0">
    <v>284</v>
    <v>5</v>
  </rv>
  <rv s="0">
    <v>285</v>
    <v>5</v>
  </rv>
  <rv s="0">
    <v>286</v>
    <v>5</v>
  </rv>
  <rv s="0">
    <v>287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  <rel r:id="rId54"/>
  <rel r:id="rId55"/>
  <rel r:id="rId56"/>
  <rel r:id="rId57"/>
  <rel r:id="rId58"/>
  <rel r:id="rId59"/>
  <rel r:id="rId60"/>
  <rel r:id="rId61"/>
  <rel r:id="rId62"/>
  <rel r:id="rId63"/>
  <rel r:id="rId64"/>
  <rel r:id="rId65"/>
  <rel r:id="rId66"/>
  <rel r:id="rId67"/>
  <rel r:id="rId68"/>
  <rel r:id="rId69"/>
  <rel r:id="rId70"/>
  <rel r:id="rId71"/>
  <rel r:id="rId72"/>
  <rel r:id="rId73"/>
  <rel r:id="rId74"/>
  <rel r:id="rId75"/>
  <rel r:id="rId76"/>
  <rel r:id="rId77"/>
  <rel r:id="rId78"/>
  <rel r:id="rId79"/>
  <rel r:id="rId80"/>
  <rel r:id="rId81"/>
  <rel r:id="rId82"/>
  <rel r:id="rId83"/>
  <rel r:id="rId84"/>
  <rel r:id="rId85"/>
  <rel r:id="rId86"/>
  <rel r:id="rId87"/>
  <rel r:id="rId88"/>
  <rel r:id="rId89"/>
  <rel r:id="rId90"/>
  <rel r:id="rId91"/>
  <rel r:id="rId92"/>
  <rel r:id="rId93"/>
  <rel r:id="rId94"/>
  <rel r:id="rId95"/>
  <rel r:id="rId96"/>
  <rel r:id="rId97"/>
  <rel r:id="rId98"/>
  <rel r:id="rId99"/>
  <rel r:id="rId100"/>
  <rel r:id="rId101"/>
  <rel r:id="rId102"/>
  <rel r:id="rId103"/>
  <rel r:id="rId104"/>
  <rel r:id="rId105"/>
  <rel r:id="rId106"/>
  <rel r:id="rId107"/>
  <rel r:id="rId108"/>
  <rel r:id="rId109"/>
  <rel r:id="rId110"/>
  <rel r:id="rId111"/>
  <rel r:id="rId112"/>
  <rel r:id="rId113"/>
  <rel r:id="rId114"/>
  <rel r:id="rId115"/>
  <rel r:id="rId116"/>
  <rel r:id="rId117"/>
  <rel r:id="rId118"/>
  <rel r:id="rId119"/>
  <rel r:id="rId120"/>
  <rel r:id="rId121"/>
  <rel r:id="rId122"/>
  <rel r:id="rId123"/>
  <rel r:id="rId124"/>
  <rel r:id="rId125"/>
  <rel r:id="rId126"/>
  <rel r:id="rId127"/>
  <rel r:id="rId128"/>
  <rel r:id="rId129"/>
  <rel r:id="rId130"/>
  <rel r:id="rId131"/>
  <rel r:id="rId132"/>
  <rel r:id="rId133"/>
  <rel r:id="rId134"/>
  <rel r:id="rId135"/>
  <rel r:id="rId136"/>
  <rel r:id="rId137"/>
  <rel r:id="rId138"/>
  <rel r:id="rId139"/>
  <rel r:id="rId140"/>
  <rel r:id="rId141"/>
  <rel r:id="rId142"/>
  <rel r:id="rId143"/>
  <rel r:id="rId144"/>
  <rel r:id="rId145"/>
  <rel r:id="rId146"/>
  <rel r:id="rId147"/>
  <rel r:id="rId148"/>
  <rel r:id="rId149"/>
  <rel r:id="rId150"/>
  <rel r:id="rId151"/>
  <rel r:id="rId152"/>
  <rel r:id="rId153"/>
  <rel r:id="rId154"/>
  <rel r:id="rId155"/>
  <rel r:id="rId156"/>
  <rel r:id="rId157"/>
  <rel r:id="rId158"/>
  <rel r:id="rId159"/>
  <rel r:id="rId160"/>
  <rel r:id="rId161"/>
  <rel r:id="rId162"/>
  <rel r:id="rId163"/>
  <rel r:id="rId164"/>
  <rel r:id="rId165"/>
  <rel r:id="rId166"/>
  <rel r:id="rId167"/>
  <rel r:id="rId168"/>
  <rel r:id="rId169"/>
  <rel r:id="rId170"/>
  <rel r:id="rId171"/>
  <rel r:id="rId172"/>
  <rel r:id="rId173"/>
  <rel r:id="rId174"/>
  <rel r:id="rId175"/>
  <rel r:id="rId176"/>
  <rel r:id="rId177"/>
  <rel r:id="rId178"/>
  <rel r:id="rId179"/>
  <rel r:id="rId180"/>
  <rel r:id="rId181"/>
  <rel r:id="rId182"/>
  <rel r:id="rId183"/>
  <rel r:id="rId184"/>
  <rel r:id="rId185"/>
  <rel r:id="rId186"/>
  <rel r:id="rId187"/>
  <rel r:id="rId188"/>
  <rel r:id="rId189"/>
  <rel r:id="rId190"/>
  <rel r:id="rId191"/>
  <rel r:id="rId192"/>
  <rel r:id="rId193"/>
  <rel r:id="rId194"/>
  <rel r:id="rId195"/>
  <rel r:id="rId196"/>
  <rel r:id="rId197"/>
  <rel r:id="rId198"/>
  <rel r:id="rId199"/>
  <rel r:id="rId200"/>
  <rel r:id="rId201"/>
  <rel r:id="rId202"/>
  <rel r:id="rId203"/>
  <rel r:id="rId204"/>
  <rel r:id="rId205"/>
  <rel r:id="rId206"/>
  <rel r:id="rId207"/>
  <rel r:id="rId208"/>
  <rel r:id="rId209"/>
  <rel r:id="rId210"/>
  <rel r:id="rId211"/>
  <rel r:id="rId212"/>
  <rel r:id="rId213"/>
  <rel r:id="rId214"/>
  <rel r:id="rId215"/>
  <rel r:id="rId216"/>
  <rel r:id="rId217"/>
  <rel r:id="rId218"/>
  <rel r:id="rId219"/>
  <rel r:id="rId220"/>
  <rel r:id="rId221"/>
  <rel r:id="rId222"/>
  <rel r:id="rId223"/>
  <rel r:id="rId224"/>
  <rel r:id="rId225"/>
  <rel r:id="rId226"/>
  <rel r:id="rId227"/>
  <rel r:id="rId228"/>
  <rel r:id="rId229"/>
  <rel r:id="rId230"/>
  <rel r:id="rId231"/>
  <rel r:id="rId232"/>
  <rel r:id="rId233"/>
  <rel r:id="rId234"/>
  <rel r:id="rId235"/>
  <rel r:id="rId236"/>
  <rel r:id="rId237"/>
  <rel r:id="rId238"/>
  <rel r:id="rId239"/>
  <rel r:id="rId240"/>
  <rel r:id="rId241"/>
  <rel r:id="rId242"/>
  <rel r:id="rId243"/>
  <rel r:id="rId244"/>
  <rel r:id="rId245"/>
  <rel r:id="rId246"/>
  <rel r:id="rId247"/>
  <rel r:id="rId248"/>
  <rel r:id="rId249"/>
  <rel r:id="rId250"/>
  <rel r:id="rId251"/>
  <rel r:id="rId252"/>
  <rel r:id="rId253"/>
  <rel r:id="rId254"/>
  <rel r:id="rId255"/>
  <rel r:id="rId256"/>
  <rel r:id="rId257"/>
  <rel r:id="rId258"/>
  <rel r:id="rId259"/>
  <rel r:id="rId260"/>
  <rel r:id="rId261"/>
  <rel r:id="rId262"/>
  <rel r:id="rId263"/>
  <rel r:id="rId264"/>
  <rel r:id="rId265"/>
  <rel r:id="rId266"/>
  <rel r:id="rId267"/>
  <rel r:id="rId268"/>
  <rel r:id="rId269"/>
  <rel r:id="rId270"/>
  <rel r:id="rId271"/>
  <rel r:id="rId272"/>
  <rel r:id="rId273"/>
  <rel r:id="rId274"/>
  <rel r:id="rId275"/>
  <rel r:id="rId276"/>
  <rel r:id="rId277"/>
  <rel r:id="rId278"/>
  <rel r:id="rId279"/>
  <rel r:id="rId280"/>
  <rel r:id="rId281"/>
  <rel r:id="rId282"/>
  <rel r:id="rId283"/>
  <rel r:id="rId284"/>
  <rel r:id="rId285"/>
  <rel r:id="rId286"/>
  <rel r:id="rId287"/>
  <rel r:id="rId288"/>
</richValueRel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FF84C-EC9B-4EA6-91D4-1C2903F7F853}">
  <sheetPr codeName="Feuil1"/>
  <dimension ref="A1:AHW679"/>
  <sheetViews>
    <sheetView tabSelected="1" zoomScale="98" zoomScaleNormal="98" workbookViewId="0">
      <pane ySplit="7" topLeftCell="A8" activePane="bottomLeft" state="frozen"/>
      <selection pane="bottomLeft" sqref="A1:A6"/>
    </sheetView>
  </sheetViews>
  <sheetFormatPr baseColWidth="10" defaultColWidth="11.44140625" defaultRowHeight="44.25" customHeight="1" x14ac:dyDescent="0.25"/>
  <cols>
    <col min="1" max="1" width="7" style="86" bestFit="1" customWidth="1"/>
    <col min="2" max="2" width="7.5546875" style="10" customWidth="1"/>
    <col min="3" max="3" width="5.109375" style="28" customWidth="1"/>
    <col min="4" max="4" width="32.44140625" style="29" customWidth="1"/>
    <col min="5" max="5" width="4.109375" style="62" customWidth="1"/>
    <col min="6" max="6" width="7.109375" style="98" customWidth="1"/>
    <col min="7" max="7" width="7.109375" style="99" customWidth="1"/>
    <col min="8" max="8" width="3.5546875" style="62" customWidth="1"/>
    <col min="9" max="9" width="8.77734375" style="21" customWidth="1"/>
    <col min="10" max="10" width="7.5546875" style="21" customWidth="1"/>
    <col min="11" max="11" width="7.33203125" style="21" bestFit="1" customWidth="1"/>
    <col min="12" max="12" width="63.44140625" style="1" bestFit="1" customWidth="1"/>
    <col min="13" max="907" width="11.44140625" style="111"/>
    <col min="908" max="16384" width="11.44140625" style="1"/>
  </cols>
  <sheetData>
    <row r="1" spans="1:907" ht="15" customHeight="1" x14ac:dyDescent="0.25">
      <c r="A1" s="104"/>
      <c r="B1" s="108" t="s">
        <v>0</v>
      </c>
      <c r="C1" s="108"/>
      <c r="D1" s="108"/>
      <c r="E1" s="108"/>
      <c r="F1" s="108"/>
      <c r="G1" s="108"/>
      <c r="H1" s="108"/>
      <c r="I1" s="108"/>
      <c r="J1" s="108"/>
      <c r="K1" s="100"/>
      <c r="L1" s="70"/>
    </row>
    <row r="2" spans="1:907" ht="15" customHeight="1" x14ac:dyDescent="0.3">
      <c r="A2" s="105"/>
      <c r="B2" s="109"/>
      <c r="C2" s="109"/>
      <c r="D2" s="109"/>
      <c r="E2" s="109"/>
      <c r="F2" s="109"/>
      <c r="G2" s="109"/>
      <c r="H2" s="109"/>
      <c r="I2" s="109"/>
      <c r="J2" s="109"/>
      <c r="K2" s="101"/>
      <c r="L2" s="71"/>
    </row>
    <row r="3" spans="1:907" ht="15" customHeight="1" x14ac:dyDescent="0.25">
      <c r="A3" s="105"/>
      <c r="B3" s="109"/>
      <c r="C3" s="109"/>
      <c r="D3" s="109"/>
      <c r="E3" s="109"/>
      <c r="F3" s="109"/>
      <c r="G3" s="109"/>
      <c r="H3" s="109"/>
      <c r="I3" s="109"/>
      <c r="J3" s="109"/>
      <c r="K3" s="101"/>
      <c r="L3" s="72"/>
    </row>
    <row r="4" spans="1:907" ht="15" customHeight="1" x14ac:dyDescent="0.25">
      <c r="A4" s="105"/>
      <c r="B4" s="109"/>
      <c r="C4" s="109"/>
      <c r="D4" s="109"/>
      <c r="E4" s="109"/>
      <c r="F4" s="109"/>
      <c r="G4" s="109"/>
      <c r="H4" s="109"/>
      <c r="I4" s="109"/>
      <c r="J4" s="109"/>
      <c r="K4" s="101"/>
      <c r="L4" s="72"/>
    </row>
    <row r="5" spans="1:907" ht="15" customHeight="1" x14ac:dyDescent="0.25">
      <c r="A5" s="105"/>
      <c r="B5" s="109"/>
      <c r="C5" s="109"/>
      <c r="D5" s="109"/>
      <c r="E5" s="109"/>
      <c r="F5" s="109"/>
      <c r="G5" s="109"/>
      <c r="H5" s="109"/>
      <c r="I5" s="109"/>
      <c r="J5" s="109"/>
      <c r="K5" s="101"/>
      <c r="L5" s="72"/>
    </row>
    <row r="6" spans="1:907" ht="15" customHeight="1" x14ac:dyDescent="0.25">
      <c r="A6" s="106"/>
      <c r="B6" s="110"/>
      <c r="C6" s="110"/>
      <c r="D6" s="110"/>
      <c r="E6" s="110"/>
      <c r="F6" s="110"/>
      <c r="G6" s="110"/>
      <c r="H6" s="110"/>
      <c r="I6" s="110"/>
      <c r="J6" s="110"/>
      <c r="K6" s="102"/>
      <c r="L6" s="73"/>
    </row>
    <row r="7" spans="1:907" s="77" customFormat="1" ht="30.6" x14ac:dyDescent="0.25">
      <c r="A7" s="74" t="s">
        <v>490</v>
      </c>
      <c r="B7" s="51" t="s">
        <v>1</v>
      </c>
      <c r="C7" s="75" t="s">
        <v>2</v>
      </c>
      <c r="D7" s="51" t="s">
        <v>3</v>
      </c>
      <c r="E7" s="51" t="s">
        <v>4</v>
      </c>
      <c r="F7" s="51" t="s">
        <v>5</v>
      </c>
      <c r="G7" s="51" t="s">
        <v>6</v>
      </c>
      <c r="H7" s="51" t="s">
        <v>7</v>
      </c>
      <c r="I7" s="76" t="s">
        <v>8</v>
      </c>
      <c r="J7" s="76" t="s">
        <v>9</v>
      </c>
      <c r="K7" s="76" t="s">
        <v>10</v>
      </c>
      <c r="L7" s="51" t="s">
        <v>11</v>
      </c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112"/>
      <c r="BI7" s="112"/>
      <c r="BJ7" s="112"/>
      <c r="BK7" s="112"/>
      <c r="BL7" s="112"/>
      <c r="BM7" s="112"/>
      <c r="BN7" s="112"/>
      <c r="BO7" s="112"/>
      <c r="BP7" s="112"/>
      <c r="BQ7" s="112"/>
      <c r="BR7" s="112"/>
      <c r="BS7" s="112"/>
      <c r="BT7" s="112"/>
      <c r="BU7" s="112"/>
      <c r="BV7" s="112"/>
      <c r="BW7" s="112"/>
      <c r="BX7" s="112"/>
      <c r="BY7" s="112"/>
      <c r="BZ7" s="112"/>
      <c r="CA7" s="112"/>
      <c r="CB7" s="112"/>
      <c r="CC7" s="112"/>
      <c r="CD7" s="112"/>
      <c r="CE7" s="112"/>
      <c r="CF7" s="112"/>
      <c r="CG7" s="112"/>
      <c r="CH7" s="112"/>
      <c r="CI7" s="112"/>
      <c r="CJ7" s="112"/>
      <c r="CK7" s="112"/>
      <c r="CL7" s="112"/>
      <c r="CM7" s="112"/>
      <c r="CN7" s="112"/>
      <c r="CO7" s="112"/>
      <c r="CP7" s="112"/>
      <c r="CQ7" s="112"/>
      <c r="CR7" s="112"/>
      <c r="CS7" s="112"/>
      <c r="CT7" s="112"/>
      <c r="CU7" s="112"/>
      <c r="CV7" s="112"/>
      <c r="CW7" s="112"/>
      <c r="CX7" s="112"/>
      <c r="CY7" s="112"/>
      <c r="CZ7" s="112"/>
      <c r="DA7" s="112"/>
      <c r="DB7" s="112"/>
      <c r="DC7" s="112"/>
      <c r="DD7" s="112"/>
      <c r="DE7" s="112"/>
      <c r="DF7" s="112"/>
      <c r="DG7" s="112"/>
      <c r="DH7" s="112"/>
      <c r="DI7" s="112"/>
      <c r="DJ7" s="112"/>
      <c r="DK7" s="112"/>
      <c r="DL7" s="112"/>
      <c r="DM7" s="112"/>
      <c r="DN7" s="112"/>
      <c r="DO7" s="112"/>
      <c r="DP7" s="112"/>
      <c r="DQ7" s="112"/>
      <c r="DR7" s="112"/>
      <c r="DS7" s="112"/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/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12"/>
      <c r="EP7" s="112"/>
      <c r="EQ7" s="112"/>
      <c r="ER7" s="112"/>
      <c r="ES7" s="112"/>
      <c r="ET7" s="112"/>
      <c r="EU7" s="112"/>
      <c r="EV7" s="112"/>
      <c r="EW7" s="112"/>
      <c r="EX7" s="112"/>
      <c r="EY7" s="112"/>
      <c r="EZ7" s="112"/>
      <c r="FA7" s="112"/>
      <c r="FB7" s="112"/>
      <c r="FC7" s="112"/>
      <c r="FD7" s="112"/>
      <c r="FE7" s="112"/>
      <c r="FF7" s="112"/>
      <c r="FG7" s="112"/>
      <c r="FH7" s="112"/>
      <c r="FI7" s="112"/>
      <c r="FJ7" s="112"/>
      <c r="FK7" s="112"/>
      <c r="FL7" s="112"/>
      <c r="FM7" s="112"/>
      <c r="FN7" s="112"/>
      <c r="FO7" s="112"/>
      <c r="FP7" s="112"/>
      <c r="FQ7" s="112"/>
      <c r="FR7" s="112"/>
      <c r="FS7" s="112"/>
      <c r="FT7" s="112"/>
      <c r="FU7" s="112"/>
      <c r="FV7" s="112"/>
      <c r="FW7" s="112"/>
      <c r="FX7" s="112"/>
      <c r="FY7" s="112"/>
      <c r="FZ7" s="112"/>
      <c r="GA7" s="112"/>
      <c r="GB7" s="112"/>
      <c r="GC7" s="112"/>
      <c r="GD7" s="112"/>
      <c r="GE7" s="112"/>
      <c r="GF7" s="112"/>
      <c r="GG7" s="112"/>
      <c r="GH7" s="112"/>
      <c r="GI7" s="112"/>
      <c r="GJ7" s="112"/>
      <c r="GK7" s="112"/>
      <c r="GL7" s="112"/>
      <c r="GM7" s="112"/>
      <c r="GN7" s="112"/>
      <c r="GO7" s="112"/>
      <c r="GP7" s="112"/>
      <c r="GQ7" s="112"/>
      <c r="GR7" s="112"/>
      <c r="GS7" s="112"/>
      <c r="GT7" s="112"/>
      <c r="GU7" s="112"/>
      <c r="GV7" s="112"/>
      <c r="GW7" s="112"/>
      <c r="GX7" s="112"/>
      <c r="GY7" s="112"/>
      <c r="GZ7" s="112"/>
      <c r="HA7" s="112"/>
      <c r="HB7" s="112"/>
      <c r="HC7" s="112"/>
      <c r="HD7" s="112"/>
      <c r="HE7" s="112"/>
      <c r="HF7" s="112"/>
      <c r="HG7" s="112"/>
      <c r="HH7" s="112"/>
      <c r="HI7" s="112"/>
      <c r="HJ7" s="112"/>
      <c r="HK7" s="112"/>
      <c r="HL7" s="112"/>
      <c r="HM7" s="112"/>
      <c r="HN7" s="112"/>
      <c r="HO7" s="112"/>
      <c r="HP7" s="112"/>
      <c r="HQ7" s="112"/>
      <c r="HR7" s="112"/>
      <c r="HS7" s="112"/>
      <c r="HT7" s="112"/>
      <c r="HU7" s="112"/>
      <c r="HV7" s="112"/>
      <c r="HW7" s="112"/>
      <c r="HX7" s="112"/>
      <c r="HY7" s="112"/>
      <c r="HZ7" s="112"/>
      <c r="IA7" s="112"/>
      <c r="IB7" s="112"/>
      <c r="IC7" s="112"/>
      <c r="ID7" s="112"/>
      <c r="IE7" s="112"/>
      <c r="IF7" s="112"/>
      <c r="IG7" s="112"/>
      <c r="IH7" s="112"/>
      <c r="II7" s="112"/>
      <c r="IJ7" s="112"/>
      <c r="IK7" s="112"/>
      <c r="IL7" s="112"/>
      <c r="IM7" s="112"/>
      <c r="IN7" s="112"/>
      <c r="IO7" s="112"/>
      <c r="IP7" s="112"/>
      <c r="IQ7" s="112"/>
      <c r="IR7" s="112"/>
      <c r="IS7" s="112"/>
      <c r="IT7" s="112"/>
      <c r="IU7" s="112"/>
      <c r="IV7" s="112"/>
      <c r="IW7" s="112"/>
      <c r="IX7" s="112"/>
      <c r="IY7" s="112"/>
      <c r="IZ7" s="112"/>
      <c r="JA7" s="112"/>
      <c r="JB7" s="112"/>
      <c r="JC7" s="112"/>
      <c r="JD7" s="112"/>
      <c r="JE7" s="112"/>
      <c r="JF7" s="112"/>
      <c r="JG7" s="112"/>
      <c r="JH7" s="112"/>
      <c r="JI7" s="112"/>
      <c r="JJ7" s="112"/>
      <c r="JK7" s="112"/>
      <c r="JL7" s="112"/>
      <c r="JM7" s="112"/>
      <c r="JN7" s="112"/>
      <c r="JO7" s="112"/>
      <c r="JP7" s="112"/>
      <c r="JQ7" s="112"/>
      <c r="JR7" s="112"/>
      <c r="JS7" s="112"/>
      <c r="JT7" s="112"/>
      <c r="JU7" s="112"/>
      <c r="JV7" s="112"/>
      <c r="JW7" s="112"/>
      <c r="JX7" s="112"/>
      <c r="JY7" s="112"/>
      <c r="JZ7" s="112"/>
      <c r="KA7" s="112"/>
      <c r="KB7" s="112"/>
      <c r="KC7" s="112"/>
      <c r="KD7" s="112"/>
      <c r="KE7" s="112"/>
      <c r="KF7" s="112"/>
      <c r="KG7" s="112"/>
      <c r="KH7" s="112"/>
      <c r="KI7" s="112"/>
      <c r="KJ7" s="112"/>
      <c r="KK7" s="112"/>
      <c r="KL7" s="112"/>
      <c r="KM7" s="112"/>
      <c r="KN7" s="112"/>
      <c r="KO7" s="112"/>
      <c r="KP7" s="112"/>
      <c r="KQ7" s="112"/>
      <c r="KR7" s="112"/>
      <c r="KS7" s="112"/>
      <c r="KT7" s="112"/>
      <c r="KU7" s="112"/>
      <c r="KV7" s="112"/>
      <c r="KW7" s="112"/>
      <c r="KX7" s="112"/>
      <c r="KY7" s="112"/>
      <c r="KZ7" s="112"/>
      <c r="LA7" s="112"/>
      <c r="LB7" s="112"/>
      <c r="LC7" s="112"/>
      <c r="LD7" s="112"/>
      <c r="LE7" s="112"/>
      <c r="LF7" s="112"/>
      <c r="LG7" s="112"/>
      <c r="LH7" s="112"/>
      <c r="LI7" s="112"/>
      <c r="LJ7" s="112"/>
      <c r="LK7" s="112"/>
      <c r="LL7" s="112"/>
      <c r="LM7" s="112"/>
      <c r="LN7" s="112"/>
      <c r="LO7" s="112"/>
      <c r="LP7" s="112"/>
      <c r="LQ7" s="112"/>
      <c r="LR7" s="112"/>
      <c r="LS7" s="112"/>
      <c r="LT7" s="112"/>
      <c r="LU7" s="112"/>
      <c r="LV7" s="112"/>
      <c r="LW7" s="112"/>
      <c r="LX7" s="112"/>
      <c r="LY7" s="112"/>
      <c r="LZ7" s="112"/>
      <c r="MA7" s="112"/>
      <c r="MB7" s="112"/>
      <c r="MC7" s="112"/>
      <c r="MD7" s="112"/>
      <c r="ME7" s="112"/>
      <c r="MF7" s="112"/>
      <c r="MG7" s="112"/>
      <c r="MH7" s="112"/>
      <c r="MI7" s="112"/>
      <c r="MJ7" s="112"/>
      <c r="MK7" s="112"/>
      <c r="ML7" s="112"/>
      <c r="MM7" s="112"/>
      <c r="MN7" s="112"/>
      <c r="MO7" s="112"/>
      <c r="MP7" s="112"/>
      <c r="MQ7" s="112"/>
      <c r="MR7" s="112"/>
      <c r="MS7" s="112"/>
      <c r="MT7" s="112"/>
      <c r="MU7" s="112"/>
      <c r="MV7" s="112"/>
      <c r="MW7" s="112"/>
      <c r="MX7" s="112"/>
      <c r="MY7" s="112"/>
      <c r="MZ7" s="112"/>
      <c r="NA7" s="112"/>
      <c r="NB7" s="112"/>
      <c r="NC7" s="112"/>
      <c r="ND7" s="112"/>
      <c r="NE7" s="112"/>
      <c r="NF7" s="112"/>
      <c r="NG7" s="112"/>
      <c r="NH7" s="112"/>
      <c r="NI7" s="112"/>
      <c r="NJ7" s="112"/>
      <c r="NK7" s="112"/>
      <c r="NL7" s="112"/>
      <c r="NM7" s="112"/>
      <c r="NN7" s="112"/>
      <c r="NO7" s="112"/>
      <c r="NP7" s="112"/>
      <c r="NQ7" s="112"/>
      <c r="NR7" s="112"/>
      <c r="NS7" s="112"/>
      <c r="NT7" s="112"/>
      <c r="NU7" s="112"/>
      <c r="NV7" s="112"/>
      <c r="NW7" s="112"/>
      <c r="NX7" s="112"/>
      <c r="NY7" s="112"/>
      <c r="NZ7" s="112"/>
      <c r="OA7" s="112"/>
      <c r="OB7" s="112"/>
      <c r="OC7" s="112"/>
      <c r="OD7" s="112"/>
      <c r="OE7" s="112"/>
      <c r="OF7" s="112"/>
      <c r="OG7" s="112"/>
      <c r="OH7" s="112"/>
      <c r="OI7" s="112"/>
      <c r="OJ7" s="112"/>
      <c r="OK7" s="112"/>
      <c r="OL7" s="112"/>
      <c r="OM7" s="112"/>
      <c r="ON7" s="112"/>
      <c r="OO7" s="112"/>
      <c r="OP7" s="112"/>
      <c r="OQ7" s="112"/>
      <c r="OR7" s="112"/>
      <c r="OS7" s="112"/>
      <c r="OT7" s="112"/>
      <c r="OU7" s="112"/>
      <c r="OV7" s="112"/>
      <c r="OW7" s="112"/>
      <c r="OX7" s="112"/>
      <c r="OY7" s="112"/>
      <c r="OZ7" s="112"/>
      <c r="PA7" s="112"/>
      <c r="PB7" s="112"/>
      <c r="PC7" s="112"/>
      <c r="PD7" s="112"/>
      <c r="PE7" s="112"/>
      <c r="PF7" s="112"/>
      <c r="PG7" s="112"/>
      <c r="PH7" s="112"/>
      <c r="PI7" s="112"/>
      <c r="PJ7" s="112"/>
      <c r="PK7" s="112"/>
      <c r="PL7" s="112"/>
      <c r="PM7" s="112"/>
      <c r="PN7" s="112"/>
      <c r="PO7" s="112"/>
      <c r="PP7" s="112"/>
      <c r="PQ7" s="112"/>
      <c r="PR7" s="112"/>
      <c r="PS7" s="112"/>
      <c r="PT7" s="112"/>
      <c r="PU7" s="112"/>
      <c r="PV7" s="112"/>
      <c r="PW7" s="112"/>
      <c r="PX7" s="112"/>
      <c r="PY7" s="112"/>
      <c r="PZ7" s="112"/>
      <c r="QA7" s="112"/>
      <c r="QB7" s="112"/>
      <c r="QC7" s="112"/>
      <c r="QD7" s="112"/>
      <c r="QE7" s="112"/>
      <c r="QF7" s="112"/>
      <c r="QG7" s="112"/>
      <c r="QH7" s="112"/>
      <c r="QI7" s="112"/>
      <c r="QJ7" s="112"/>
      <c r="QK7" s="112"/>
      <c r="QL7" s="112"/>
      <c r="QM7" s="112"/>
      <c r="QN7" s="112"/>
      <c r="QO7" s="112"/>
      <c r="QP7" s="112"/>
      <c r="QQ7" s="112"/>
      <c r="QR7" s="112"/>
      <c r="QS7" s="112"/>
      <c r="QT7" s="112"/>
      <c r="QU7" s="112"/>
      <c r="QV7" s="112"/>
      <c r="QW7" s="112"/>
      <c r="QX7" s="112"/>
      <c r="QY7" s="112"/>
      <c r="QZ7" s="112"/>
      <c r="RA7" s="112"/>
      <c r="RB7" s="112"/>
      <c r="RC7" s="112"/>
      <c r="RD7" s="112"/>
      <c r="RE7" s="112"/>
      <c r="RF7" s="112"/>
      <c r="RG7" s="112"/>
      <c r="RH7" s="112"/>
      <c r="RI7" s="112"/>
      <c r="RJ7" s="112"/>
      <c r="RK7" s="112"/>
      <c r="RL7" s="112"/>
      <c r="RM7" s="112"/>
      <c r="RN7" s="112"/>
      <c r="RO7" s="112"/>
      <c r="RP7" s="112"/>
      <c r="RQ7" s="112"/>
      <c r="RR7" s="112"/>
      <c r="RS7" s="112"/>
      <c r="RT7" s="112"/>
      <c r="RU7" s="112"/>
      <c r="RV7" s="112"/>
      <c r="RW7" s="112"/>
      <c r="RX7" s="112"/>
      <c r="RY7" s="112"/>
      <c r="RZ7" s="112"/>
      <c r="SA7" s="112"/>
      <c r="SB7" s="112"/>
      <c r="SC7" s="112"/>
      <c r="SD7" s="112"/>
      <c r="SE7" s="112"/>
      <c r="SF7" s="112"/>
      <c r="SG7" s="112"/>
      <c r="SH7" s="112"/>
      <c r="SI7" s="112"/>
      <c r="SJ7" s="112"/>
      <c r="SK7" s="112"/>
      <c r="SL7" s="112"/>
      <c r="SM7" s="112"/>
      <c r="SN7" s="112"/>
      <c r="SO7" s="112"/>
      <c r="SP7" s="112"/>
      <c r="SQ7" s="112"/>
      <c r="SR7" s="112"/>
      <c r="SS7" s="112"/>
      <c r="ST7" s="112"/>
      <c r="SU7" s="112"/>
      <c r="SV7" s="112"/>
      <c r="SW7" s="112"/>
      <c r="SX7" s="112"/>
      <c r="SY7" s="112"/>
      <c r="SZ7" s="112"/>
      <c r="TA7" s="112"/>
      <c r="TB7" s="112"/>
      <c r="TC7" s="112"/>
      <c r="TD7" s="112"/>
      <c r="TE7" s="112"/>
      <c r="TF7" s="112"/>
      <c r="TG7" s="112"/>
      <c r="TH7" s="112"/>
      <c r="TI7" s="112"/>
      <c r="TJ7" s="112"/>
      <c r="TK7" s="112"/>
      <c r="TL7" s="112"/>
      <c r="TM7" s="112"/>
      <c r="TN7" s="112"/>
      <c r="TO7" s="112"/>
      <c r="TP7" s="112"/>
      <c r="TQ7" s="112"/>
      <c r="TR7" s="112"/>
      <c r="TS7" s="112"/>
      <c r="TT7" s="112"/>
      <c r="TU7" s="112"/>
      <c r="TV7" s="112"/>
      <c r="TW7" s="112"/>
      <c r="TX7" s="112"/>
      <c r="TY7" s="112"/>
      <c r="TZ7" s="112"/>
      <c r="UA7" s="112"/>
      <c r="UB7" s="112"/>
      <c r="UC7" s="112"/>
      <c r="UD7" s="112"/>
      <c r="UE7" s="112"/>
      <c r="UF7" s="112"/>
      <c r="UG7" s="112"/>
      <c r="UH7" s="112"/>
      <c r="UI7" s="112"/>
      <c r="UJ7" s="112"/>
      <c r="UK7" s="112"/>
      <c r="UL7" s="112"/>
      <c r="UM7" s="112"/>
      <c r="UN7" s="112"/>
      <c r="UO7" s="112"/>
      <c r="UP7" s="112"/>
      <c r="UQ7" s="112"/>
      <c r="UR7" s="112"/>
      <c r="US7" s="112"/>
      <c r="UT7" s="112"/>
      <c r="UU7" s="112"/>
      <c r="UV7" s="112"/>
      <c r="UW7" s="112"/>
      <c r="UX7" s="112"/>
      <c r="UY7" s="112"/>
      <c r="UZ7" s="112"/>
      <c r="VA7" s="112"/>
      <c r="VB7" s="112"/>
      <c r="VC7" s="112"/>
      <c r="VD7" s="112"/>
      <c r="VE7" s="112"/>
      <c r="VF7" s="112"/>
      <c r="VG7" s="112"/>
      <c r="VH7" s="112"/>
      <c r="VI7" s="112"/>
      <c r="VJ7" s="112"/>
      <c r="VK7" s="112"/>
      <c r="VL7" s="112"/>
      <c r="VM7" s="112"/>
      <c r="VN7" s="112"/>
      <c r="VO7" s="112"/>
      <c r="VP7" s="112"/>
      <c r="VQ7" s="112"/>
      <c r="VR7" s="112"/>
      <c r="VS7" s="112"/>
      <c r="VT7" s="112"/>
      <c r="VU7" s="112"/>
      <c r="VV7" s="112"/>
      <c r="VW7" s="112"/>
      <c r="VX7" s="112"/>
      <c r="VY7" s="112"/>
      <c r="VZ7" s="112"/>
      <c r="WA7" s="112"/>
      <c r="WB7" s="112"/>
      <c r="WC7" s="112"/>
      <c r="WD7" s="112"/>
      <c r="WE7" s="112"/>
      <c r="WF7" s="112"/>
      <c r="WG7" s="112"/>
      <c r="WH7" s="112"/>
      <c r="WI7" s="112"/>
      <c r="WJ7" s="112"/>
      <c r="WK7" s="112"/>
      <c r="WL7" s="112"/>
      <c r="WM7" s="112"/>
      <c r="WN7" s="112"/>
      <c r="WO7" s="112"/>
      <c r="WP7" s="112"/>
      <c r="WQ7" s="112"/>
      <c r="WR7" s="112"/>
      <c r="WS7" s="112"/>
      <c r="WT7" s="112"/>
      <c r="WU7" s="112"/>
      <c r="WV7" s="112"/>
      <c r="WW7" s="112"/>
      <c r="WX7" s="112"/>
      <c r="WY7" s="112"/>
      <c r="WZ7" s="112"/>
      <c r="XA7" s="112"/>
      <c r="XB7" s="112"/>
      <c r="XC7" s="112"/>
      <c r="XD7" s="112"/>
      <c r="XE7" s="112"/>
      <c r="XF7" s="112"/>
      <c r="XG7" s="112"/>
      <c r="XH7" s="112"/>
      <c r="XI7" s="112"/>
      <c r="XJ7" s="112"/>
      <c r="XK7" s="112"/>
      <c r="XL7" s="112"/>
      <c r="XM7" s="112"/>
      <c r="XN7" s="112"/>
      <c r="XO7" s="112"/>
      <c r="XP7" s="112"/>
      <c r="XQ7" s="112"/>
      <c r="XR7" s="112"/>
      <c r="XS7" s="112"/>
      <c r="XT7" s="112"/>
      <c r="XU7" s="112"/>
      <c r="XV7" s="112"/>
      <c r="XW7" s="112"/>
      <c r="XX7" s="112"/>
      <c r="XY7" s="112"/>
      <c r="XZ7" s="112"/>
      <c r="YA7" s="112"/>
      <c r="YB7" s="112"/>
      <c r="YC7" s="112"/>
      <c r="YD7" s="112"/>
      <c r="YE7" s="112"/>
      <c r="YF7" s="112"/>
      <c r="YG7" s="112"/>
      <c r="YH7" s="112"/>
      <c r="YI7" s="112"/>
      <c r="YJ7" s="112"/>
      <c r="YK7" s="112"/>
      <c r="YL7" s="112"/>
      <c r="YM7" s="112"/>
      <c r="YN7" s="112"/>
      <c r="YO7" s="112"/>
      <c r="YP7" s="112"/>
      <c r="YQ7" s="112"/>
      <c r="YR7" s="112"/>
      <c r="YS7" s="112"/>
      <c r="YT7" s="112"/>
      <c r="YU7" s="112"/>
      <c r="YV7" s="112"/>
      <c r="YW7" s="112"/>
      <c r="YX7" s="112"/>
      <c r="YY7" s="112"/>
      <c r="YZ7" s="112"/>
      <c r="ZA7" s="112"/>
      <c r="ZB7" s="112"/>
      <c r="ZC7" s="112"/>
      <c r="ZD7" s="112"/>
      <c r="ZE7" s="112"/>
      <c r="ZF7" s="112"/>
      <c r="ZG7" s="112"/>
      <c r="ZH7" s="112"/>
      <c r="ZI7" s="112"/>
      <c r="ZJ7" s="112"/>
      <c r="ZK7" s="112"/>
      <c r="ZL7" s="112"/>
      <c r="ZM7" s="112"/>
      <c r="ZN7" s="112"/>
      <c r="ZO7" s="112"/>
      <c r="ZP7" s="112"/>
      <c r="ZQ7" s="112"/>
      <c r="ZR7" s="112"/>
      <c r="ZS7" s="112"/>
      <c r="ZT7" s="112"/>
      <c r="ZU7" s="112"/>
      <c r="ZV7" s="112"/>
      <c r="ZW7" s="112"/>
      <c r="ZX7" s="112"/>
      <c r="ZY7" s="112"/>
      <c r="ZZ7" s="112"/>
      <c r="AAA7" s="112"/>
      <c r="AAB7" s="112"/>
      <c r="AAC7" s="112"/>
      <c r="AAD7" s="112"/>
      <c r="AAE7" s="112"/>
      <c r="AAF7" s="112"/>
      <c r="AAG7" s="112"/>
      <c r="AAH7" s="112"/>
      <c r="AAI7" s="112"/>
      <c r="AAJ7" s="112"/>
      <c r="AAK7" s="112"/>
      <c r="AAL7" s="112"/>
      <c r="AAM7" s="112"/>
      <c r="AAN7" s="112"/>
      <c r="AAO7" s="112"/>
      <c r="AAP7" s="112"/>
      <c r="AAQ7" s="112"/>
      <c r="AAR7" s="112"/>
      <c r="AAS7" s="112"/>
      <c r="AAT7" s="112"/>
      <c r="AAU7" s="112"/>
      <c r="AAV7" s="112"/>
      <c r="AAW7" s="112"/>
      <c r="AAX7" s="112"/>
      <c r="AAY7" s="112"/>
      <c r="AAZ7" s="112"/>
      <c r="ABA7" s="112"/>
      <c r="ABB7" s="112"/>
      <c r="ABC7" s="112"/>
      <c r="ABD7" s="112"/>
      <c r="ABE7" s="112"/>
      <c r="ABF7" s="112"/>
      <c r="ABG7" s="112"/>
      <c r="ABH7" s="112"/>
      <c r="ABI7" s="112"/>
      <c r="ABJ7" s="112"/>
      <c r="ABK7" s="112"/>
      <c r="ABL7" s="112"/>
      <c r="ABM7" s="112"/>
      <c r="ABN7" s="112"/>
      <c r="ABO7" s="112"/>
      <c r="ABP7" s="112"/>
      <c r="ABQ7" s="112"/>
      <c r="ABR7" s="112"/>
      <c r="ABS7" s="112"/>
      <c r="ABT7" s="112"/>
      <c r="ABU7" s="112"/>
      <c r="ABV7" s="112"/>
      <c r="ABW7" s="112"/>
      <c r="ABX7" s="112"/>
      <c r="ABY7" s="112"/>
      <c r="ABZ7" s="112"/>
      <c r="ACA7" s="112"/>
      <c r="ACB7" s="112"/>
      <c r="ACC7" s="112"/>
      <c r="ACD7" s="112"/>
      <c r="ACE7" s="112"/>
      <c r="ACF7" s="112"/>
      <c r="ACG7" s="112"/>
      <c r="ACH7" s="112"/>
      <c r="ACI7" s="112"/>
      <c r="ACJ7" s="112"/>
      <c r="ACK7" s="112"/>
      <c r="ACL7" s="112"/>
      <c r="ACM7" s="112"/>
      <c r="ACN7" s="112"/>
      <c r="ACO7" s="112"/>
      <c r="ACP7" s="112"/>
      <c r="ACQ7" s="112"/>
      <c r="ACR7" s="112"/>
      <c r="ACS7" s="112"/>
      <c r="ACT7" s="112"/>
      <c r="ACU7" s="112"/>
      <c r="ACV7" s="112"/>
      <c r="ACW7" s="112"/>
      <c r="ACX7" s="112"/>
      <c r="ACY7" s="112"/>
      <c r="ACZ7" s="112"/>
      <c r="ADA7" s="112"/>
      <c r="ADB7" s="112"/>
      <c r="ADC7" s="112"/>
      <c r="ADD7" s="112"/>
      <c r="ADE7" s="112"/>
      <c r="ADF7" s="112"/>
      <c r="ADG7" s="112"/>
      <c r="ADH7" s="112"/>
      <c r="ADI7" s="112"/>
      <c r="ADJ7" s="112"/>
      <c r="ADK7" s="112"/>
      <c r="ADL7" s="112"/>
      <c r="ADM7" s="112"/>
      <c r="ADN7" s="112"/>
      <c r="ADO7" s="112"/>
      <c r="ADP7" s="112"/>
      <c r="ADQ7" s="112"/>
      <c r="ADR7" s="112"/>
      <c r="ADS7" s="112"/>
      <c r="ADT7" s="112"/>
      <c r="ADU7" s="112"/>
      <c r="ADV7" s="112"/>
      <c r="ADW7" s="112"/>
      <c r="ADX7" s="112"/>
      <c r="ADY7" s="112"/>
      <c r="ADZ7" s="112"/>
      <c r="AEA7" s="112"/>
      <c r="AEB7" s="112"/>
      <c r="AEC7" s="112"/>
      <c r="AED7" s="112"/>
      <c r="AEE7" s="112"/>
      <c r="AEF7" s="112"/>
      <c r="AEG7" s="112"/>
      <c r="AEH7" s="112"/>
      <c r="AEI7" s="112"/>
      <c r="AEJ7" s="112"/>
      <c r="AEK7" s="112"/>
      <c r="AEL7" s="112"/>
      <c r="AEM7" s="112"/>
      <c r="AEN7" s="112"/>
      <c r="AEO7" s="112"/>
      <c r="AEP7" s="112"/>
      <c r="AEQ7" s="112"/>
      <c r="AER7" s="112"/>
      <c r="AES7" s="112"/>
      <c r="AET7" s="112"/>
      <c r="AEU7" s="112"/>
      <c r="AEV7" s="112"/>
      <c r="AEW7" s="112"/>
      <c r="AEX7" s="112"/>
      <c r="AEY7" s="112"/>
      <c r="AEZ7" s="112"/>
      <c r="AFA7" s="112"/>
      <c r="AFB7" s="112"/>
      <c r="AFC7" s="112"/>
      <c r="AFD7" s="112"/>
      <c r="AFE7" s="112"/>
      <c r="AFF7" s="112"/>
      <c r="AFG7" s="112"/>
      <c r="AFH7" s="112"/>
      <c r="AFI7" s="112"/>
      <c r="AFJ7" s="112"/>
      <c r="AFK7" s="112"/>
      <c r="AFL7" s="112"/>
      <c r="AFM7" s="112"/>
      <c r="AFN7" s="112"/>
      <c r="AFO7" s="112"/>
      <c r="AFP7" s="112"/>
      <c r="AFQ7" s="112"/>
      <c r="AFR7" s="112"/>
      <c r="AFS7" s="112"/>
      <c r="AFT7" s="112"/>
      <c r="AFU7" s="112"/>
      <c r="AFV7" s="112"/>
      <c r="AFW7" s="112"/>
      <c r="AFX7" s="112"/>
      <c r="AFY7" s="112"/>
      <c r="AFZ7" s="112"/>
      <c r="AGA7" s="112"/>
      <c r="AGB7" s="112"/>
      <c r="AGC7" s="112"/>
      <c r="AGD7" s="112"/>
      <c r="AGE7" s="112"/>
      <c r="AGF7" s="112"/>
      <c r="AGG7" s="112"/>
      <c r="AGH7" s="112"/>
      <c r="AGI7" s="112"/>
      <c r="AGJ7" s="112"/>
      <c r="AGK7" s="112"/>
      <c r="AGL7" s="112"/>
      <c r="AGM7" s="112"/>
      <c r="AGN7" s="112"/>
      <c r="AGO7" s="112"/>
      <c r="AGP7" s="112"/>
      <c r="AGQ7" s="112"/>
      <c r="AGR7" s="112"/>
      <c r="AGS7" s="112"/>
      <c r="AGT7" s="112"/>
      <c r="AGU7" s="112"/>
      <c r="AGV7" s="112"/>
      <c r="AGW7" s="112"/>
      <c r="AGX7" s="112"/>
      <c r="AGY7" s="112"/>
      <c r="AGZ7" s="112"/>
      <c r="AHA7" s="112"/>
      <c r="AHB7" s="112"/>
      <c r="AHC7" s="112"/>
      <c r="AHD7" s="112"/>
      <c r="AHE7" s="112"/>
      <c r="AHF7" s="112"/>
      <c r="AHG7" s="112"/>
      <c r="AHH7" s="112"/>
      <c r="AHI7" s="112"/>
      <c r="AHJ7" s="112"/>
      <c r="AHK7" s="112"/>
      <c r="AHL7" s="112"/>
      <c r="AHM7" s="112"/>
      <c r="AHN7" s="112"/>
      <c r="AHO7" s="112"/>
      <c r="AHP7" s="112"/>
      <c r="AHQ7" s="112"/>
      <c r="AHR7" s="112"/>
      <c r="AHS7" s="112"/>
      <c r="AHT7" s="112"/>
      <c r="AHU7" s="112"/>
      <c r="AHV7" s="112"/>
      <c r="AHW7" s="112"/>
    </row>
    <row r="8" spans="1:907" ht="21" customHeight="1" x14ac:dyDescent="0.25">
      <c r="A8" s="78"/>
      <c r="B8" s="107" t="s">
        <v>12</v>
      </c>
      <c r="C8" s="107"/>
      <c r="D8" s="107"/>
      <c r="E8" s="107"/>
      <c r="F8" s="107"/>
      <c r="G8" s="107"/>
      <c r="H8" s="107"/>
      <c r="I8" s="107"/>
      <c r="J8" s="107"/>
      <c r="K8" s="43"/>
      <c r="L8" s="44"/>
    </row>
    <row r="9" spans="1:907" ht="12" x14ac:dyDescent="0.25">
      <c r="A9" s="79"/>
      <c r="B9" s="103" t="s">
        <v>13</v>
      </c>
      <c r="C9" s="103"/>
      <c r="D9" s="103"/>
      <c r="E9" s="103"/>
      <c r="F9" s="103"/>
      <c r="G9" s="103"/>
      <c r="H9" s="103"/>
      <c r="I9" s="103"/>
      <c r="J9" s="103"/>
      <c r="K9" s="35"/>
      <c r="L9" s="36"/>
    </row>
    <row r="10" spans="1:907" ht="22.35" customHeight="1" x14ac:dyDescent="0.25">
      <c r="A10" s="122"/>
      <c r="B10" s="8" t="e" vm="1">
        <v>#VALUE!</v>
      </c>
      <c r="C10" s="24">
        <v>24100</v>
      </c>
      <c r="D10" s="25" t="s">
        <v>14</v>
      </c>
      <c r="E10" s="89">
        <v>35</v>
      </c>
      <c r="F10" s="90">
        <v>56</v>
      </c>
      <c r="G10" s="90">
        <v>52.830188679245282</v>
      </c>
      <c r="H10" s="52">
        <v>0.06</v>
      </c>
      <c r="I10" s="22"/>
      <c r="J10" s="18">
        <f>I10*G10</f>
        <v>0</v>
      </c>
      <c r="K10" s="18">
        <f>F10*I10</f>
        <v>0</v>
      </c>
      <c r="L10" s="16" t="s">
        <v>15</v>
      </c>
    </row>
    <row r="11" spans="1:907" ht="22.35" customHeight="1" x14ac:dyDescent="0.25">
      <c r="A11" s="123"/>
      <c r="B11" s="9" t="e" vm="2">
        <v>#VALUE!</v>
      </c>
      <c r="C11" s="26">
        <v>24102</v>
      </c>
      <c r="D11" s="17" t="s">
        <v>16</v>
      </c>
      <c r="E11" s="91">
        <v>35</v>
      </c>
      <c r="F11" s="92">
        <v>56</v>
      </c>
      <c r="G11" s="92">
        <v>52.830188679245282</v>
      </c>
      <c r="H11" s="53">
        <v>0.06</v>
      </c>
      <c r="I11" s="23"/>
      <c r="J11" s="18">
        <f t="shared" ref="J11:J45" si="0">I11*G11</f>
        <v>0</v>
      </c>
      <c r="K11" s="18">
        <f t="shared" ref="K11:K73" si="1">F11*I11</f>
        <v>0</v>
      </c>
      <c r="L11" s="2" t="s">
        <v>17</v>
      </c>
    </row>
    <row r="12" spans="1:907" ht="22.35" customHeight="1" x14ac:dyDescent="0.25">
      <c r="A12" s="123"/>
      <c r="B12" s="9"/>
      <c r="C12" s="26">
        <v>24103</v>
      </c>
      <c r="D12" s="17" t="s">
        <v>18</v>
      </c>
      <c r="E12" s="91">
        <v>35</v>
      </c>
      <c r="F12" s="92">
        <v>64.75</v>
      </c>
      <c r="G12" s="92">
        <v>61.084905660377352</v>
      </c>
      <c r="H12" s="53">
        <v>0.06</v>
      </c>
      <c r="I12" s="23"/>
      <c r="J12" s="18">
        <f t="shared" si="0"/>
        <v>0</v>
      </c>
      <c r="K12" s="18">
        <f t="shared" si="1"/>
        <v>0</v>
      </c>
      <c r="L12" s="2" t="s">
        <v>15</v>
      </c>
    </row>
    <row r="13" spans="1:907" ht="22.35" customHeight="1" x14ac:dyDescent="0.25">
      <c r="A13" s="123"/>
      <c r="B13" s="9" t="e" vm="3">
        <v>#VALUE!</v>
      </c>
      <c r="C13" s="26">
        <v>24126</v>
      </c>
      <c r="D13" s="17" t="s">
        <v>19</v>
      </c>
      <c r="E13" s="91">
        <v>35</v>
      </c>
      <c r="F13" s="92">
        <v>56</v>
      </c>
      <c r="G13" s="92">
        <v>52.830188679245282</v>
      </c>
      <c r="H13" s="53">
        <v>0.06</v>
      </c>
      <c r="I13" s="23"/>
      <c r="J13" s="18">
        <f t="shared" si="0"/>
        <v>0</v>
      </c>
      <c r="K13" s="18">
        <f t="shared" si="1"/>
        <v>0</v>
      </c>
      <c r="L13" s="2" t="s">
        <v>20</v>
      </c>
    </row>
    <row r="14" spans="1:907" ht="22.35" customHeight="1" x14ac:dyDescent="0.25">
      <c r="A14" s="123"/>
      <c r="B14" s="9" t="e" vm="4">
        <v>#VALUE!</v>
      </c>
      <c r="C14" s="26">
        <v>24127</v>
      </c>
      <c r="D14" s="17" t="s">
        <v>21</v>
      </c>
      <c r="E14" s="91">
        <v>35</v>
      </c>
      <c r="F14" s="92">
        <v>56</v>
      </c>
      <c r="G14" s="92">
        <v>52.830188679245282</v>
      </c>
      <c r="H14" s="53">
        <v>0.06</v>
      </c>
      <c r="I14" s="23"/>
      <c r="J14" s="18">
        <f t="shared" si="0"/>
        <v>0</v>
      </c>
      <c r="K14" s="18">
        <f t="shared" si="1"/>
        <v>0</v>
      </c>
      <c r="L14" s="2" t="s">
        <v>22</v>
      </c>
    </row>
    <row r="15" spans="1:907" ht="22.35" customHeight="1" x14ac:dyDescent="0.25">
      <c r="A15" s="123"/>
      <c r="B15" s="9"/>
      <c r="C15" s="26">
        <v>24129</v>
      </c>
      <c r="D15" s="17" t="s">
        <v>23</v>
      </c>
      <c r="E15" s="91">
        <v>35</v>
      </c>
      <c r="F15" s="92">
        <v>56</v>
      </c>
      <c r="G15" s="92">
        <v>52.830188679245282</v>
      </c>
      <c r="H15" s="53">
        <v>0.06</v>
      </c>
      <c r="I15" s="23"/>
      <c r="J15" s="18">
        <f t="shared" si="0"/>
        <v>0</v>
      </c>
      <c r="K15" s="18">
        <f t="shared" si="1"/>
        <v>0</v>
      </c>
      <c r="L15" s="2" t="s">
        <v>24</v>
      </c>
    </row>
    <row r="16" spans="1:907" ht="22.35" customHeight="1" x14ac:dyDescent="0.25">
      <c r="A16" s="123"/>
      <c r="B16" s="9"/>
      <c r="C16" s="26">
        <v>24128</v>
      </c>
      <c r="D16" s="17" t="s">
        <v>25</v>
      </c>
      <c r="E16" s="91">
        <v>35</v>
      </c>
      <c r="F16" s="92">
        <v>64.75</v>
      </c>
      <c r="G16" s="92">
        <v>61.084905660377352</v>
      </c>
      <c r="H16" s="53">
        <v>0.06</v>
      </c>
      <c r="I16" s="23"/>
      <c r="J16" s="18">
        <f t="shared" si="0"/>
        <v>0</v>
      </c>
      <c r="K16" s="18">
        <f t="shared" si="1"/>
        <v>0</v>
      </c>
      <c r="L16" s="2" t="s">
        <v>26</v>
      </c>
    </row>
    <row r="17" spans="1:907" ht="22.35" customHeight="1" x14ac:dyDescent="0.25">
      <c r="A17" s="124"/>
      <c r="B17" s="37" t="e" vm="5">
        <v>#VALUE!</v>
      </c>
      <c r="C17" s="38">
        <v>24149</v>
      </c>
      <c r="D17" s="39" t="s">
        <v>27</v>
      </c>
      <c r="E17" s="93">
        <v>24</v>
      </c>
      <c r="F17" s="94">
        <v>43.2</v>
      </c>
      <c r="G17" s="94">
        <v>40.754716981132077</v>
      </c>
      <c r="H17" s="54">
        <v>0.06</v>
      </c>
      <c r="I17" s="40"/>
      <c r="J17" s="20">
        <f t="shared" si="0"/>
        <v>0</v>
      </c>
      <c r="K17" s="20">
        <f t="shared" si="1"/>
        <v>0</v>
      </c>
      <c r="L17" s="13" t="s">
        <v>28</v>
      </c>
    </row>
    <row r="18" spans="1:907" ht="14.4" customHeight="1" x14ac:dyDescent="0.3">
      <c r="A18" s="79"/>
      <c r="B18" s="34" t="s">
        <v>29</v>
      </c>
      <c r="C18" s="33"/>
      <c r="D18" s="33"/>
      <c r="E18" s="55"/>
      <c r="F18" s="95"/>
      <c r="G18" s="95"/>
      <c r="H18" s="55"/>
      <c r="I18" s="33"/>
      <c r="J18" s="33"/>
      <c r="K18" s="35"/>
      <c r="L18" s="36"/>
    </row>
    <row r="19" spans="1:907" ht="23.1" customHeight="1" x14ac:dyDescent="0.25">
      <c r="A19" s="80"/>
      <c r="B19" s="64" t="e" vm="6">
        <v>#VALUE!</v>
      </c>
      <c r="C19" s="24">
        <v>24317</v>
      </c>
      <c r="D19" s="25" t="s">
        <v>30</v>
      </c>
      <c r="E19" s="89">
        <v>15</v>
      </c>
      <c r="F19" s="90">
        <v>65.25</v>
      </c>
      <c r="G19" s="90">
        <v>61.556603773584904</v>
      </c>
      <c r="H19" s="52">
        <v>0.06</v>
      </c>
      <c r="I19" s="22"/>
      <c r="J19" s="18">
        <f t="shared" si="0"/>
        <v>0</v>
      </c>
      <c r="K19" s="18">
        <f t="shared" si="1"/>
        <v>0</v>
      </c>
      <c r="L19" s="16" t="s">
        <v>15</v>
      </c>
    </row>
    <row r="20" spans="1:907" ht="23.1" customHeight="1" x14ac:dyDescent="0.25">
      <c r="A20" s="81"/>
      <c r="B20" s="65" t="e" vm="7">
        <v>#VALUE!</v>
      </c>
      <c r="C20" s="26">
        <v>24319</v>
      </c>
      <c r="D20" s="17" t="s">
        <v>31</v>
      </c>
      <c r="E20" s="91">
        <v>15</v>
      </c>
      <c r="F20" s="92">
        <v>74.25</v>
      </c>
      <c r="G20" s="92">
        <v>70.047169811320757</v>
      </c>
      <c r="H20" s="53">
        <v>0.06</v>
      </c>
      <c r="I20" s="23"/>
      <c r="J20" s="18">
        <f t="shared" si="0"/>
        <v>0</v>
      </c>
      <c r="K20" s="18">
        <f t="shared" si="1"/>
        <v>0</v>
      </c>
      <c r="L20" s="2" t="s">
        <v>32</v>
      </c>
    </row>
    <row r="21" spans="1:907" ht="23.1" customHeight="1" x14ac:dyDescent="0.25">
      <c r="A21" s="81"/>
      <c r="B21" s="65" t="e" vm="8">
        <v>#VALUE!</v>
      </c>
      <c r="C21" s="26">
        <v>24320</v>
      </c>
      <c r="D21" s="17" t="s">
        <v>33</v>
      </c>
      <c r="E21" s="91">
        <v>15</v>
      </c>
      <c r="F21" s="92">
        <v>65.25</v>
      </c>
      <c r="G21" s="92">
        <v>61.556603773584904</v>
      </c>
      <c r="H21" s="53">
        <v>0.06</v>
      </c>
      <c r="I21" s="23"/>
      <c r="J21" s="18">
        <f t="shared" si="0"/>
        <v>0</v>
      </c>
      <c r="K21" s="18">
        <f t="shared" si="1"/>
        <v>0</v>
      </c>
      <c r="L21" s="2" t="s">
        <v>22</v>
      </c>
    </row>
    <row r="22" spans="1:907" ht="23.1" customHeight="1" x14ac:dyDescent="0.25">
      <c r="A22" s="81"/>
      <c r="B22" s="65" t="e" vm="9">
        <v>#VALUE!</v>
      </c>
      <c r="C22" s="26">
        <v>24218</v>
      </c>
      <c r="D22" s="17" t="s">
        <v>34</v>
      </c>
      <c r="E22" s="91">
        <v>12</v>
      </c>
      <c r="F22" s="92">
        <v>52.800000000000004</v>
      </c>
      <c r="G22" s="92">
        <v>49.811320754716981</v>
      </c>
      <c r="H22" s="53">
        <v>0.06</v>
      </c>
      <c r="I22" s="23"/>
      <c r="J22" s="18">
        <f t="shared" si="0"/>
        <v>0</v>
      </c>
      <c r="K22" s="18">
        <f t="shared" si="1"/>
        <v>0</v>
      </c>
      <c r="L22" s="2" t="s">
        <v>35</v>
      </c>
    </row>
    <row r="23" spans="1:907" ht="23.1" customHeight="1" x14ac:dyDescent="0.25">
      <c r="A23" s="81"/>
      <c r="B23" s="66" t="e" vm="10">
        <v>#VALUE!</v>
      </c>
      <c r="C23" s="26">
        <v>24219</v>
      </c>
      <c r="D23" s="17" t="s">
        <v>36</v>
      </c>
      <c r="E23" s="91">
        <v>12</v>
      </c>
      <c r="F23" s="92">
        <v>52.800000000000004</v>
      </c>
      <c r="G23" s="92">
        <v>49.811320754716981</v>
      </c>
      <c r="H23" s="53">
        <v>0.06</v>
      </c>
      <c r="I23" s="23"/>
      <c r="J23" s="18">
        <f t="shared" si="0"/>
        <v>0</v>
      </c>
      <c r="K23" s="18">
        <f t="shared" si="1"/>
        <v>0</v>
      </c>
      <c r="L23" s="2" t="s">
        <v>37</v>
      </c>
    </row>
    <row r="24" spans="1:907" ht="23.1" customHeight="1" x14ac:dyDescent="0.25">
      <c r="A24" s="81"/>
      <c r="B24" s="65" t="e" vm="11">
        <v>#VALUE!</v>
      </c>
      <c r="C24" s="26">
        <v>24220</v>
      </c>
      <c r="D24" s="17" t="s">
        <v>38</v>
      </c>
      <c r="E24" s="91">
        <v>12</v>
      </c>
      <c r="F24" s="92">
        <v>52.800000000000004</v>
      </c>
      <c r="G24" s="92">
        <v>49.811320754716981</v>
      </c>
      <c r="H24" s="53">
        <v>0.06</v>
      </c>
      <c r="I24" s="23"/>
      <c r="J24" s="18">
        <f t="shared" si="0"/>
        <v>0</v>
      </c>
      <c r="K24" s="18">
        <f t="shared" si="1"/>
        <v>0</v>
      </c>
      <c r="L24" s="2" t="s">
        <v>39</v>
      </c>
    </row>
    <row r="25" spans="1:907" ht="23.1" customHeight="1" x14ac:dyDescent="0.25">
      <c r="A25" s="81"/>
      <c r="B25" s="65" t="e" vm="12">
        <v>#VALUE!</v>
      </c>
      <c r="C25" s="26">
        <v>24221</v>
      </c>
      <c r="D25" s="17" t="s">
        <v>40</v>
      </c>
      <c r="E25" s="91">
        <v>12</v>
      </c>
      <c r="F25" s="92">
        <v>52.800000000000004</v>
      </c>
      <c r="G25" s="92">
        <v>49.811320754716981</v>
      </c>
      <c r="H25" s="53">
        <v>0.06</v>
      </c>
      <c r="I25" s="23"/>
      <c r="J25" s="18">
        <f t="shared" si="0"/>
        <v>0</v>
      </c>
      <c r="K25" s="18">
        <f t="shared" si="1"/>
        <v>0</v>
      </c>
      <c r="L25" s="2" t="s">
        <v>41</v>
      </c>
    </row>
    <row r="26" spans="1:907" ht="23.1" customHeight="1" x14ac:dyDescent="0.25">
      <c r="A26" s="81"/>
      <c r="B26" s="65" t="e" vm="13">
        <v>#VALUE!</v>
      </c>
      <c r="C26" s="26">
        <v>24230</v>
      </c>
      <c r="D26" s="17" t="s">
        <v>42</v>
      </c>
      <c r="E26" s="91">
        <v>12</v>
      </c>
      <c r="F26" s="92">
        <v>47.400000000000006</v>
      </c>
      <c r="G26" s="92">
        <v>44.716981132075475</v>
      </c>
      <c r="H26" s="53">
        <v>0.06</v>
      </c>
      <c r="I26" s="23"/>
      <c r="J26" s="18">
        <f t="shared" si="0"/>
        <v>0</v>
      </c>
      <c r="K26" s="18">
        <f t="shared" si="1"/>
        <v>0</v>
      </c>
      <c r="L26" s="2" t="s">
        <v>39</v>
      </c>
    </row>
    <row r="27" spans="1:907" ht="23.1" customHeight="1" x14ac:dyDescent="0.25">
      <c r="A27" s="81"/>
      <c r="B27" s="65" t="e" vm="14">
        <v>#VALUE!</v>
      </c>
      <c r="C27" s="26">
        <v>24231</v>
      </c>
      <c r="D27" s="17" t="s">
        <v>43</v>
      </c>
      <c r="E27" s="91">
        <v>12</v>
      </c>
      <c r="F27" s="92">
        <v>47.400000000000006</v>
      </c>
      <c r="G27" s="92">
        <v>44.716981132075475</v>
      </c>
      <c r="H27" s="53">
        <v>0.06</v>
      </c>
      <c r="I27" s="23"/>
      <c r="J27" s="18">
        <f t="shared" si="0"/>
        <v>0</v>
      </c>
      <c r="K27" s="18">
        <f t="shared" si="1"/>
        <v>0</v>
      </c>
      <c r="L27" s="2" t="s">
        <v>44</v>
      </c>
    </row>
    <row r="28" spans="1:907" ht="23.1" customHeight="1" x14ac:dyDescent="0.25">
      <c r="A28" s="81"/>
      <c r="B28" s="65" t="e" vm="15">
        <v>#VALUE!</v>
      </c>
      <c r="C28" s="26">
        <v>24232</v>
      </c>
      <c r="D28" s="17" t="s">
        <v>45</v>
      </c>
      <c r="E28" s="91">
        <v>12</v>
      </c>
      <c r="F28" s="92">
        <v>47.400000000000006</v>
      </c>
      <c r="G28" s="92">
        <v>44.716981132075475</v>
      </c>
      <c r="H28" s="53">
        <v>0.06</v>
      </c>
      <c r="I28" s="23"/>
      <c r="J28" s="18">
        <f t="shared" si="0"/>
        <v>0</v>
      </c>
      <c r="K28" s="18">
        <f t="shared" si="1"/>
        <v>0</v>
      </c>
      <c r="L28" s="2" t="s">
        <v>46</v>
      </c>
    </row>
    <row r="29" spans="1:907" ht="23.1" customHeight="1" x14ac:dyDescent="0.25">
      <c r="A29" s="81"/>
      <c r="B29" s="65" t="e" vm="16">
        <v>#VALUE!</v>
      </c>
      <c r="C29" s="26">
        <v>24233</v>
      </c>
      <c r="D29" s="17" t="s">
        <v>47</v>
      </c>
      <c r="E29" s="91">
        <v>12</v>
      </c>
      <c r="F29" s="92">
        <v>47.400000000000006</v>
      </c>
      <c r="G29" s="92">
        <v>44.716981132075475</v>
      </c>
      <c r="H29" s="53">
        <v>0.06</v>
      </c>
      <c r="I29" s="23"/>
      <c r="J29" s="18">
        <f t="shared" si="0"/>
        <v>0</v>
      </c>
      <c r="K29" s="18">
        <f t="shared" si="1"/>
        <v>0</v>
      </c>
      <c r="L29" s="2" t="s">
        <v>48</v>
      </c>
    </row>
    <row r="30" spans="1:907" ht="23.1" customHeight="1" x14ac:dyDescent="0.25">
      <c r="A30" s="81"/>
      <c r="B30" s="65" t="e" vm="17">
        <v>#VALUE!</v>
      </c>
      <c r="C30" s="26">
        <v>24240</v>
      </c>
      <c r="D30" s="17" t="s">
        <v>49</v>
      </c>
      <c r="E30" s="91">
        <v>12</v>
      </c>
      <c r="F30" s="92">
        <v>47.400000000000006</v>
      </c>
      <c r="G30" s="92">
        <v>44.716981132075475</v>
      </c>
      <c r="H30" s="53">
        <v>0.06</v>
      </c>
      <c r="I30" s="23"/>
      <c r="J30" s="18">
        <f t="shared" si="0"/>
        <v>0</v>
      </c>
      <c r="K30" s="18">
        <f t="shared" si="1"/>
        <v>0</v>
      </c>
      <c r="L30" s="2" t="s">
        <v>50</v>
      </c>
    </row>
    <row r="31" spans="1:907" s="3" customFormat="1" ht="23.1" customHeight="1" x14ac:dyDescent="0.25">
      <c r="A31" s="81"/>
      <c r="B31" s="65" t="e" vm="18">
        <v>#VALUE!</v>
      </c>
      <c r="C31" s="26">
        <v>24284</v>
      </c>
      <c r="D31" s="17" t="s">
        <v>51</v>
      </c>
      <c r="E31" s="91">
        <v>20</v>
      </c>
      <c r="F31" s="92">
        <v>96</v>
      </c>
      <c r="G31" s="92">
        <v>90.566037735849051</v>
      </c>
      <c r="H31" s="53">
        <v>0.06</v>
      </c>
      <c r="I31" s="23"/>
      <c r="J31" s="18">
        <f t="shared" si="0"/>
        <v>0</v>
      </c>
      <c r="K31" s="18">
        <f t="shared" si="1"/>
        <v>0</v>
      </c>
      <c r="L31" s="2" t="s">
        <v>52</v>
      </c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11"/>
      <c r="DB31" s="111"/>
      <c r="DC31" s="111"/>
      <c r="DD31" s="111"/>
      <c r="DE31" s="111"/>
      <c r="DF31" s="111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11"/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11"/>
      <c r="ED31" s="111"/>
      <c r="EE31" s="111"/>
      <c r="EF31" s="111"/>
      <c r="EG31" s="111"/>
      <c r="EH31" s="111"/>
      <c r="EI31" s="111"/>
      <c r="EJ31" s="111"/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11"/>
      <c r="EX31" s="111"/>
      <c r="EY31" s="111"/>
      <c r="EZ31" s="111"/>
      <c r="FA31" s="111"/>
      <c r="FB31" s="111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11"/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11"/>
      <c r="FZ31" s="111"/>
      <c r="GA31" s="111"/>
      <c r="GB31" s="111"/>
      <c r="GC31" s="111"/>
      <c r="GD31" s="111"/>
      <c r="GE31" s="111"/>
      <c r="GF31" s="111"/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11"/>
      <c r="GT31" s="111"/>
      <c r="GU31" s="111"/>
      <c r="GV31" s="111"/>
      <c r="GW31" s="111"/>
      <c r="GX31" s="111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11"/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11"/>
      <c r="HV31" s="111"/>
      <c r="HW31" s="111"/>
      <c r="HX31" s="111"/>
      <c r="HY31" s="111"/>
      <c r="HZ31" s="111"/>
      <c r="IA31" s="111"/>
      <c r="IB31" s="111"/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11"/>
      <c r="IP31" s="111"/>
      <c r="IQ31" s="111"/>
      <c r="IR31" s="111"/>
      <c r="IS31" s="111"/>
      <c r="IT31" s="111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11"/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11"/>
      <c r="JR31" s="111"/>
      <c r="JS31" s="111"/>
      <c r="JT31" s="111"/>
      <c r="JU31" s="111"/>
      <c r="JV31" s="111"/>
      <c r="JW31" s="111"/>
      <c r="JX31" s="111"/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11"/>
      <c r="KL31" s="111"/>
      <c r="KM31" s="111"/>
      <c r="KN31" s="111"/>
      <c r="KO31" s="111"/>
      <c r="KP31" s="111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11"/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11"/>
      <c r="LN31" s="111"/>
      <c r="LO31" s="111"/>
      <c r="LP31" s="111"/>
      <c r="LQ31" s="111"/>
      <c r="LR31" s="111"/>
      <c r="LS31" s="111"/>
      <c r="LT31" s="111"/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11"/>
      <c r="MH31" s="111"/>
      <c r="MI31" s="111"/>
      <c r="MJ31" s="111"/>
      <c r="MK31" s="111"/>
      <c r="ML31" s="111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11"/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11"/>
      <c r="NJ31" s="111"/>
      <c r="NK31" s="111"/>
      <c r="NL31" s="111"/>
      <c r="NM31" s="111"/>
      <c r="NN31" s="111"/>
      <c r="NO31" s="111"/>
      <c r="NP31" s="111"/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11"/>
      <c r="OD31" s="111"/>
      <c r="OE31" s="111"/>
      <c r="OF31" s="111"/>
      <c r="OG31" s="111"/>
      <c r="OH31" s="111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11"/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11"/>
      <c r="PF31" s="111"/>
      <c r="PG31" s="111"/>
      <c r="PH31" s="111"/>
      <c r="PI31" s="111"/>
      <c r="PJ31" s="111"/>
      <c r="PK31" s="111"/>
      <c r="PL31" s="111"/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11"/>
      <c r="PZ31" s="111"/>
      <c r="QA31" s="111"/>
      <c r="QB31" s="111"/>
      <c r="QC31" s="111"/>
      <c r="QD31" s="111"/>
      <c r="QE31" s="111"/>
      <c r="QF31" s="111"/>
      <c r="QG31" s="111"/>
      <c r="QH31" s="111"/>
      <c r="QI31" s="111"/>
      <c r="QJ31" s="111"/>
      <c r="QK31" s="111"/>
      <c r="QL31" s="111"/>
      <c r="QM31" s="111"/>
      <c r="QN31" s="111"/>
      <c r="QO31" s="111"/>
      <c r="QP31" s="111"/>
      <c r="QQ31" s="111"/>
      <c r="QR31" s="111"/>
      <c r="QS31" s="111"/>
      <c r="QT31" s="111"/>
      <c r="QU31" s="111"/>
      <c r="QV31" s="111"/>
      <c r="QW31" s="111"/>
      <c r="QX31" s="111"/>
      <c r="QY31" s="111"/>
      <c r="QZ31" s="111"/>
      <c r="RA31" s="111"/>
      <c r="RB31" s="111"/>
      <c r="RC31" s="111"/>
      <c r="RD31" s="111"/>
      <c r="RE31" s="111"/>
      <c r="RF31" s="111"/>
      <c r="RG31" s="111"/>
      <c r="RH31" s="111"/>
      <c r="RI31" s="111"/>
      <c r="RJ31" s="111"/>
      <c r="RK31" s="111"/>
      <c r="RL31" s="111"/>
      <c r="RM31" s="111"/>
      <c r="RN31" s="111"/>
      <c r="RO31" s="111"/>
      <c r="RP31" s="111"/>
      <c r="RQ31" s="111"/>
      <c r="RR31" s="111"/>
      <c r="RS31" s="111"/>
      <c r="RT31" s="111"/>
      <c r="RU31" s="111"/>
      <c r="RV31" s="111"/>
      <c r="RW31" s="111"/>
      <c r="RX31" s="111"/>
      <c r="RY31" s="111"/>
      <c r="RZ31" s="111"/>
      <c r="SA31" s="111"/>
      <c r="SB31" s="111"/>
      <c r="SC31" s="111"/>
      <c r="SD31" s="111"/>
      <c r="SE31" s="111"/>
      <c r="SF31" s="111"/>
      <c r="SG31" s="111"/>
      <c r="SH31" s="111"/>
      <c r="SI31" s="111"/>
      <c r="SJ31" s="111"/>
      <c r="SK31" s="111"/>
      <c r="SL31" s="111"/>
      <c r="SM31" s="111"/>
      <c r="SN31" s="111"/>
      <c r="SO31" s="111"/>
      <c r="SP31" s="111"/>
      <c r="SQ31" s="111"/>
      <c r="SR31" s="111"/>
      <c r="SS31" s="111"/>
      <c r="ST31" s="111"/>
      <c r="SU31" s="111"/>
      <c r="SV31" s="111"/>
      <c r="SW31" s="111"/>
      <c r="SX31" s="111"/>
      <c r="SY31" s="111"/>
      <c r="SZ31" s="111"/>
      <c r="TA31" s="111"/>
      <c r="TB31" s="111"/>
      <c r="TC31" s="111"/>
      <c r="TD31" s="111"/>
      <c r="TE31" s="111"/>
      <c r="TF31" s="111"/>
      <c r="TG31" s="111"/>
      <c r="TH31" s="111"/>
      <c r="TI31" s="111"/>
      <c r="TJ31" s="111"/>
      <c r="TK31" s="111"/>
      <c r="TL31" s="111"/>
      <c r="TM31" s="111"/>
      <c r="TN31" s="111"/>
      <c r="TO31" s="111"/>
      <c r="TP31" s="111"/>
      <c r="TQ31" s="111"/>
      <c r="TR31" s="111"/>
      <c r="TS31" s="111"/>
      <c r="TT31" s="111"/>
      <c r="TU31" s="111"/>
      <c r="TV31" s="111"/>
      <c r="TW31" s="111"/>
      <c r="TX31" s="111"/>
      <c r="TY31" s="111"/>
      <c r="TZ31" s="111"/>
      <c r="UA31" s="111"/>
      <c r="UB31" s="111"/>
      <c r="UC31" s="111"/>
      <c r="UD31" s="111"/>
      <c r="UE31" s="111"/>
      <c r="UF31" s="111"/>
      <c r="UG31" s="111"/>
      <c r="UH31" s="111"/>
      <c r="UI31" s="111"/>
      <c r="UJ31" s="111"/>
      <c r="UK31" s="111"/>
      <c r="UL31" s="111"/>
      <c r="UM31" s="111"/>
      <c r="UN31" s="111"/>
      <c r="UO31" s="111"/>
      <c r="UP31" s="111"/>
      <c r="UQ31" s="111"/>
      <c r="UR31" s="111"/>
      <c r="US31" s="111"/>
      <c r="UT31" s="111"/>
      <c r="UU31" s="111"/>
      <c r="UV31" s="111"/>
      <c r="UW31" s="111"/>
      <c r="UX31" s="111"/>
      <c r="UY31" s="111"/>
      <c r="UZ31" s="111"/>
      <c r="VA31" s="111"/>
      <c r="VB31" s="111"/>
      <c r="VC31" s="111"/>
      <c r="VD31" s="111"/>
      <c r="VE31" s="111"/>
      <c r="VF31" s="111"/>
      <c r="VG31" s="111"/>
      <c r="VH31" s="111"/>
      <c r="VI31" s="111"/>
      <c r="VJ31" s="111"/>
      <c r="VK31" s="111"/>
      <c r="VL31" s="111"/>
      <c r="VM31" s="111"/>
      <c r="VN31" s="111"/>
      <c r="VO31" s="111"/>
      <c r="VP31" s="111"/>
      <c r="VQ31" s="111"/>
      <c r="VR31" s="111"/>
      <c r="VS31" s="111"/>
      <c r="VT31" s="111"/>
      <c r="VU31" s="111"/>
      <c r="VV31" s="111"/>
      <c r="VW31" s="111"/>
      <c r="VX31" s="111"/>
      <c r="VY31" s="111"/>
      <c r="VZ31" s="111"/>
      <c r="WA31" s="111"/>
      <c r="WB31" s="111"/>
      <c r="WC31" s="111"/>
      <c r="WD31" s="111"/>
      <c r="WE31" s="111"/>
      <c r="WF31" s="111"/>
      <c r="WG31" s="111"/>
      <c r="WH31" s="111"/>
      <c r="WI31" s="111"/>
      <c r="WJ31" s="111"/>
      <c r="WK31" s="111"/>
      <c r="WL31" s="111"/>
      <c r="WM31" s="111"/>
      <c r="WN31" s="111"/>
      <c r="WO31" s="111"/>
      <c r="WP31" s="111"/>
      <c r="WQ31" s="111"/>
      <c r="WR31" s="111"/>
      <c r="WS31" s="111"/>
      <c r="WT31" s="111"/>
      <c r="WU31" s="111"/>
      <c r="WV31" s="111"/>
      <c r="WW31" s="111"/>
      <c r="WX31" s="111"/>
      <c r="WY31" s="111"/>
      <c r="WZ31" s="111"/>
      <c r="XA31" s="111"/>
      <c r="XB31" s="111"/>
      <c r="XC31" s="111"/>
      <c r="XD31" s="111"/>
      <c r="XE31" s="111"/>
      <c r="XF31" s="111"/>
      <c r="XG31" s="111"/>
      <c r="XH31" s="111"/>
      <c r="XI31" s="111"/>
      <c r="XJ31" s="111"/>
      <c r="XK31" s="111"/>
      <c r="XL31" s="111"/>
      <c r="XM31" s="111"/>
      <c r="XN31" s="111"/>
      <c r="XO31" s="111"/>
      <c r="XP31" s="111"/>
      <c r="XQ31" s="111"/>
      <c r="XR31" s="111"/>
      <c r="XS31" s="111"/>
      <c r="XT31" s="111"/>
      <c r="XU31" s="111"/>
      <c r="XV31" s="111"/>
      <c r="XW31" s="111"/>
      <c r="XX31" s="111"/>
      <c r="XY31" s="111"/>
      <c r="XZ31" s="111"/>
      <c r="YA31" s="111"/>
      <c r="YB31" s="111"/>
      <c r="YC31" s="111"/>
      <c r="YD31" s="111"/>
      <c r="YE31" s="111"/>
      <c r="YF31" s="111"/>
      <c r="YG31" s="111"/>
      <c r="YH31" s="111"/>
      <c r="YI31" s="111"/>
      <c r="YJ31" s="111"/>
      <c r="YK31" s="111"/>
      <c r="YL31" s="111"/>
      <c r="YM31" s="111"/>
      <c r="YN31" s="111"/>
      <c r="YO31" s="111"/>
      <c r="YP31" s="111"/>
      <c r="YQ31" s="111"/>
      <c r="YR31" s="111"/>
      <c r="YS31" s="111"/>
      <c r="YT31" s="111"/>
      <c r="YU31" s="111"/>
      <c r="YV31" s="111"/>
      <c r="YW31" s="111"/>
      <c r="YX31" s="111"/>
      <c r="YY31" s="111"/>
      <c r="YZ31" s="111"/>
      <c r="ZA31" s="111"/>
      <c r="ZB31" s="111"/>
      <c r="ZC31" s="111"/>
      <c r="ZD31" s="111"/>
      <c r="ZE31" s="111"/>
      <c r="ZF31" s="111"/>
      <c r="ZG31" s="111"/>
      <c r="ZH31" s="111"/>
      <c r="ZI31" s="111"/>
      <c r="ZJ31" s="111"/>
      <c r="ZK31" s="111"/>
      <c r="ZL31" s="111"/>
      <c r="ZM31" s="111"/>
      <c r="ZN31" s="111"/>
      <c r="ZO31" s="111"/>
      <c r="ZP31" s="111"/>
      <c r="ZQ31" s="111"/>
      <c r="ZR31" s="111"/>
      <c r="ZS31" s="111"/>
      <c r="ZT31" s="111"/>
      <c r="ZU31" s="111"/>
      <c r="ZV31" s="111"/>
      <c r="ZW31" s="111"/>
      <c r="ZX31" s="111"/>
      <c r="ZY31" s="111"/>
      <c r="ZZ31" s="111"/>
      <c r="AAA31" s="111"/>
      <c r="AAB31" s="111"/>
      <c r="AAC31" s="111"/>
      <c r="AAD31" s="111"/>
      <c r="AAE31" s="111"/>
      <c r="AAF31" s="111"/>
      <c r="AAG31" s="111"/>
      <c r="AAH31" s="111"/>
      <c r="AAI31" s="111"/>
      <c r="AAJ31" s="111"/>
      <c r="AAK31" s="111"/>
      <c r="AAL31" s="111"/>
      <c r="AAM31" s="111"/>
      <c r="AAN31" s="111"/>
      <c r="AAO31" s="111"/>
      <c r="AAP31" s="111"/>
      <c r="AAQ31" s="111"/>
      <c r="AAR31" s="111"/>
      <c r="AAS31" s="111"/>
      <c r="AAT31" s="111"/>
      <c r="AAU31" s="111"/>
      <c r="AAV31" s="111"/>
      <c r="AAW31" s="111"/>
      <c r="AAX31" s="111"/>
      <c r="AAY31" s="111"/>
      <c r="AAZ31" s="111"/>
      <c r="ABA31" s="111"/>
      <c r="ABB31" s="111"/>
      <c r="ABC31" s="111"/>
      <c r="ABD31" s="111"/>
      <c r="ABE31" s="111"/>
      <c r="ABF31" s="111"/>
      <c r="ABG31" s="111"/>
      <c r="ABH31" s="111"/>
      <c r="ABI31" s="111"/>
      <c r="ABJ31" s="111"/>
      <c r="ABK31" s="111"/>
      <c r="ABL31" s="111"/>
      <c r="ABM31" s="111"/>
      <c r="ABN31" s="111"/>
      <c r="ABO31" s="111"/>
      <c r="ABP31" s="111"/>
      <c r="ABQ31" s="111"/>
      <c r="ABR31" s="111"/>
      <c r="ABS31" s="111"/>
      <c r="ABT31" s="111"/>
      <c r="ABU31" s="111"/>
      <c r="ABV31" s="111"/>
      <c r="ABW31" s="111"/>
      <c r="ABX31" s="111"/>
      <c r="ABY31" s="111"/>
      <c r="ABZ31" s="111"/>
      <c r="ACA31" s="111"/>
      <c r="ACB31" s="111"/>
      <c r="ACC31" s="111"/>
      <c r="ACD31" s="111"/>
      <c r="ACE31" s="111"/>
      <c r="ACF31" s="111"/>
      <c r="ACG31" s="111"/>
      <c r="ACH31" s="111"/>
      <c r="ACI31" s="111"/>
      <c r="ACJ31" s="111"/>
      <c r="ACK31" s="111"/>
      <c r="ACL31" s="111"/>
      <c r="ACM31" s="111"/>
      <c r="ACN31" s="111"/>
      <c r="ACO31" s="111"/>
      <c r="ACP31" s="111"/>
      <c r="ACQ31" s="111"/>
      <c r="ACR31" s="111"/>
      <c r="ACS31" s="111"/>
      <c r="ACT31" s="111"/>
      <c r="ACU31" s="111"/>
      <c r="ACV31" s="111"/>
      <c r="ACW31" s="111"/>
      <c r="ACX31" s="111"/>
      <c r="ACY31" s="111"/>
      <c r="ACZ31" s="111"/>
      <c r="ADA31" s="111"/>
      <c r="ADB31" s="111"/>
      <c r="ADC31" s="111"/>
      <c r="ADD31" s="111"/>
      <c r="ADE31" s="111"/>
      <c r="ADF31" s="111"/>
      <c r="ADG31" s="111"/>
      <c r="ADH31" s="111"/>
      <c r="ADI31" s="111"/>
      <c r="ADJ31" s="111"/>
      <c r="ADK31" s="111"/>
      <c r="ADL31" s="111"/>
      <c r="ADM31" s="111"/>
      <c r="ADN31" s="111"/>
      <c r="ADO31" s="111"/>
      <c r="ADP31" s="111"/>
      <c r="ADQ31" s="111"/>
      <c r="ADR31" s="111"/>
      <c r="ADS31" s="111"/>
      <c r="ADT31" s="111"/>
      <c r="ADU31" s="111"/>
      <c r="ADV31" s="111"/>
      <c r="ADW31" s="111"/>
      <c r="ADX31" s="111"/>
      <c r="ADY31" s="111"/>
      <c r="ADZ31" s="111"/>
      <c r="AEA31" s="111"/>
      <c r="AEB31" s="111"/>
      <c r="AEC31" s="111"/>
      <c r="AED31" s="111"/>
      <c r="AEE31" s="111"/>
      <c r="AEF31" s="111"/>
      <c r="AEG31" s="111"/>
      <c r="AEH31" s="111"/>
      <c r="AEI31" s="111"/>
      <c r="AEJ31" s="111"/>
      <c r="AEK31" s="111"/>
      <c r="AEL31" s="111"/>
      <c r="AEM31" s="111"/>
      <c r="AEN31" s="111"/>
      <c r="AEO31" s="111"/>
      <c r="AEP31" s="111"/>
      <c r="AEQ31" s="111"/>
      <c r="AER31" s="111"/>
      <c r="AES31" s="111"/>
      <c r="AET31" s="111"/>
      <c r="AEU31" s="111"/>
      <c r="AEV31" s="111"/>
      <c r="AEW31" s="111"/>
      <c r="AEX31" s="111"/>
      <c r="AEY31" s="111"/>
      <c r="AEZ31" s="111"/>
      <c r="AFA31" s="111"/>
      <c r="AFB31" s="111"/>
      <c r="AFC31" s="111"/>
      <c r="AFD31" s="111"/>
      <c r="AFE31" s="111"/>
      <c r="AFF31" s="111"/>
      <c r="AFG31" s="111"/>
      <c r="AFH31" s="111"/>
      <c r="AFI31" s="111"/>
      <c r="AFJ31" s="111"/>
      <c r="AFK31" s="111"/>
      <c r="AFL31" s="111"/>
      <c r="AFM31" s="111"/>
      <c r="AFN31" s="111"/>
      <c r="AFO31" s="111"/>
      <c r="AFP31" s="111"/>
      <c r="AFQ31" s="111"/>
      <c r="AFR31" s="111"/>
      <c r="AFS31" s="111"/>
      <c r="AFT31" s="111"/>
      <c r="AFU31" s="111"/>
      <c r="AFV31" s="111"/>
      <c r="AFW31" s="111"/>
      <c r="AFX31" s="111"/>
      <c r="AFY31" s="111"/>
      <c r="AFZ31" s="111"/>
      <c r="AGA31" s="111"/>
      <c r="AGB31" s="111"/>
      <c r="AGC31" s="111"/>
      <c r="AGD31" s="111"/>
      <c r="AGE31" s="111"/>
      <c r="AGF31" s="111"/>
      <c r="AGG31" s="111"/>
      <c r="AGH31" s="111"/>
      <c r="AGI31" s="111"/>
      <c r="AGJ31" s="111"/>
      <c r="AGK31" s="111"/>
      <c r="AGL31" s="111"/>
      <c r="AGM31" s="111"/>
      <c r="AGN31" s="111"/>
      <c r="AGO31" s="111"/>
      <c r="AGP31" s="111"/>
      <c r="AGQ31" s="111"/>
      <c r="AGR31" s="111"/>
      <c r="AGS31" s="111"/>
      <c r="AGT31" s="111"/>
      <c r="AGU31" s="111"/>
      <c r="AGV31" s="111"/>
      <c r="AGW31" s="111"/>
      <c r="AGX31" s="111"/>
      <c r="AGY31" s="111"/>
      <c r="AGZ31" s="111"/>
      <c r="AHA31" s="111"/>
      <c r="AHB31" s="111"/>
      <c r="AHC31" s="111"/>
      <c r="AHD31" s="111"/>
      <c r="AHE31" s="111"/>
      <c r="AHF31" s="111"/>
      <c r="AHG31" s="111"/>
      <c r="AHH31" s="111"/>
      <c r="AHI31" s="111"/>
      <c r="AHJ31" s="111"/>
      <c r="AHK31" s="111"/>
      <c r="AHL31" s="111"/>
      <c r="AHM31" s="111"/>
      <c r="AHN31" s="111"/>
      <c r="AHO31" s="111"/>
      <c r="AHP31" s="111"/>
      <c r="AHQ31" s="111"/>
      <c r="AHR31" s="111"/>
      <c r="AHS31" s="111"/>
      <c r="AHT31" s="111"/>
      <c r="AHU31" s="111"/>
      <c r="AHV31" s="111"/>
      <c r="AHW31" s="111"/>
    </row>
    <row r="32" spans="1:907" s="3" customFormat="1" ht="23.1" customHeight="1" x14ac:dyDescent="0.25">
      <c r="A32" s="81"/>
      <c r="B32" s="65" t="e" vm="19">
        <v>#VALUE!</v>
      </c>
      <c r="C32" s="26">
        <v>24286</v>
      </c>
      <c r="D32" s="17" t="s">
        <v>53</v>
      </c>
      <c r="E32" s="91">
        <v>20</v>
      </c>
      <c r="F32" s="92">
        <v>96</v>
      </c>
      <c r="G32" s="92">
        <v>90.566037735849051</v>
      </c>
      <c r="H32" s="53">
        <v>0.06</v>
      </c>
      <c r="I32" s="23"/>
      <c r="J32" s="18">
        <f t="shared" si="0"/>
        <v>0</v>
      </c>
      <c r="K32" s="18">
        <f t="shared" si="1"/>
        <v>0</v>
      </c>
      <c r="L32" s="2" t="s">
        <v>24</v>
      </c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1"/>
      <c r="BF32" s="111"/>
      <c r="BG32" s="111"/>
      <c r="BH32" s="111"/>
      <c r="BI32" s="111"/>
      <c r="BJ32" s="111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11"/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11"/>
      <c r="CH32" s="111"/>
      <c r="CI32" s="111"/>
      <c r="CJ32" s="111"/>
      <c r="CK32" s="111"/>
      <c r="CL32" s="111"/>
      <c r="CM32" s="111"/>
      <c r="CN32" s="111"/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11"/>
      <c r="DB32" s="111"/>
      <c r="DC32" s="111"/>
      <c r="DD32" s="111"/>
      <c r="DE32" s="111"/>
      <c r="DF32" s="111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11"/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11"/>
      <c r="ED32" s="111"/>
      <c r="EE32" s="111"/>
      <c r="EF32" s="111"/>
      <c r="EG32" s="111"/>
      <c r="EH32" s="111"/>
      <c r="EI32" s="111"/>
      <c r="EJ32" s="111"/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11"/>
      <c r="EX32" s="111"/>
      <c r="EY32" s="111"/>
      <c r="EZ32" s="111"/>
      <c r="FA32" s="111"/>
      <c r="FB32" s="111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11"/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11"/>
      <c r="FZ32" s="111"/>
      <c r="GA32" s="111"/>
      <c r="GB32" s="111"/>
      <c r="GC32" s="111"/>
      <c r="GD32" s="111"/>
      <c r="GE32" s="111"/>
      <c r="GF32" s="111"/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11"/>
      <c r="GT32" s="111"/>
      <c r="GU32" s="111"/>
      <c r="GV32" s="111"/>
      <c r="GW32" s="111"/>
      <c r="GX32" s="111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11"/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11"/>
      <c r="HV32" s="111"/>
      <c r="HW32" s="111"/>
      <c r="HX32" s="111"/>
      <c r="HY32" s="111"/>
      <c r="HZ32" s="111"/>
      <c r="IA32" s="111"/>
      <c r="IB32" s="111"/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11"/>
      <c r="IP32" s="111"/>
      <c r="IQ32" s="111"/>
      <c r="IR32" s="111"/>
      <c r="IS32" s="111"/>
      <c r="IT32" s="111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11"/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11"/>
      <c r="JR32" s="111"/>
      <c r="JS32" s="111"/>
      <c r="JT32" s="111"/>
      <c r="JU32" s="111"/>
      <c r="JV32" s="111"/>
      <c r="JW32" s="111"/>
      <c r="JX32" s="111"/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11"/>
      <c r="KL32" s="111"/>
      <c r="KM32" s="111"/>
      <c r="KN32" s="111"/>
      <c r="KO32" s="111"/>
      <c r="KP32" s="111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11"/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11"/>
      <c r="LN32" s="111"/>
      <c r="LO32" s="111"/>
      <c r="LP32" s="111"/>
      <c r="LQ32" s="111"/>
      <c r="LR32" s="111"/>
      <c r="LS32" s="111"/>
      <c r="LT32" s="111"/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11"/>
      <c r="MH32" s="111"/>
      <c r="MI32" s="111"/>
      <c r="MJ32" s="111"/>
      <c r="MK32" s="111"/>
      <c r="ML32" s="111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11"/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11"/>
      <c r="NJ32" s="111"/>
      <c r="NK32" s="111"/>
      <c r="NL32" s="111"/>
      <c r="NM32" s="111"/>
      <c r="NN32" s="111"/>
      <c r="NO32" s="111"/>
      <c r="NP32" s="111"/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11"/>
      <c r="OD32" s="111"/>
      <c r="OE32" s="111"/>
      <c r="OF32" s="111"/>
      <c r="OG32" s="111"/>
      <c r="OH32" s="111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11"/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11"/>
      <c r="PF32" s="111"/>
      <c r="PG32" s="111"/>
      <c r="PH32" s="111"/>
      <c r="PI32" s="111"/>
      <c r="PJ32" s="111"/>
      <c r="PK32" s="111"/>
      <c r="PL32" s="111"/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11"/>
      <c r="PZ32" s="111"/>
      <c r="QA32" s="111"/>
      <c r="QB32" s="111"/>
      <c r="QC32" s="111"/>
      <c r="QD32" s="111"/>
      <c r="QE32" s="111"/>
      <c r="QF32" s="111"/>
      <c r="QG32" s="111"/>
      <c r="QH32" s="111"/>
      <c r="QI32" s="111"/>
      <c r="QJ32" s="111"/>
      <c r="QK32" s="111"/>
      <c r="QL32" s="111"/>
      <c r="QM32" s="111"/>
      <c r="QN32" s="111"/>
      <c r="QO32" s="111"/>
      <c r="QP32" s="111"/>
      <c r="QQ32" s="111"/>
      <c r="QR32" s="111"/>
      <c r="QS32" s="111"/>
      <c r="QT32" s="111"/>
      <c r="QU32" s="111"/>
      <c r="QV32" s="111"/>
      <c r="QW32" s="111"/>
      <c r="QX32" s="111"/>
      <c r="QY32" s="111"/>
      <c r="QZ32" s="111"/>
      <c r="RA32" s="111"/>
      <c r="RB32" s="111"/>
      <c r="RC32" s="111"/>
      <c r="RD32" s="111"/>
      <c r="RE32" s="111"/>
      <c r="RF32" s="111"/>
      <c r="RG32" s="111"/>
      <c r="RH32" s="111"/>
      <c r="RI32" s="111"/>
      <c r="RJ32" s="111"/>
      <c r="RK32" s="111"/>
      <c r="RL32" s="111"/>
      <c r="RM32" s="111"/>
      <c r="RN32" s="111"/>
      <c r="RO32" s="111"/>
      <c r="RP32" s="111"/>
      <c r="RQ32" s="111"/>
      <c r="RR32" s="111"/>
      <c r="RS32" s="111"/>
      <c r="RT32" s="111"/>
      <c r="RU32" s="111"/>
      <c r="RV32" s="111"/>
      <c r="RW32" s="111"/>
      <c r="RX32" s="111"/>
      <c r="RY32" s="111"/>
      <c r="RZ32" s="111"/>
      <c r="SA32" s="111"/>
      <c r="SB32" s="111"/>
      <c r="SC32" s="111"/>
      <c r="SD32" s="111"/>
      <c r="SE32" s="111"/>
      <c r="SF32" s="111"/>
      <c r="SG32" s="111"/>
      <c r="SH32" s="111"/>
      <c r="SI32" s="111"/>
      <c r="SJ32" s="111"/>
      <c r="SK32" s="111"/>
      <c r="SL32" s="111"/>
      <c r="SM32" s="111"/>
      <c r="SN32" s="111"/>
      <c r="SO32" s="111"/>
      <c r="SP32" s="111"/>
      <c r="SQ32" s="111"/>
      <c r="SR32" s="111"/>
      <c r="SS32" s="111"/>
      <c r="ST32" s="111"/>
      <c r="SU32" s="111"/>
      <c r="SV32" s="111"/>
      <c r="SW32" s="111"/>
      <c r="SX32" s="111"/>
      <c r="SY32" s="111"/>
      <c r="SZ32" s="111"/>
      <c r="TA32" s="111"/>
      <c r="TB32" s="111"/>
      <c r="TC32" s="111"/>
      <c r="TD32" s="111"/>
      <c r="TE32" s="111"/>
      <c r="TF32" s="111"/>
      <c r="TG32" s="111"/>
      <c r="TH32" s="111"/>
      <c r="TI32" s="111"/>
      <c r="TJ32" s="111"/>
      <c r="TK32" s="111"/>
      <c r="TL32" s="111"/>
      <c r="TM32" s="111"/>
      <c r="TN32" s="111"/>
      <c r="TO32" s="111"/>
      <c r="TP32" s="111"/>
      <c r="TQ32" s="111"/>
      <c r="TR32" s="111"/>
      <c r="TS32" s="111"/>
      <c r="TT32" s="111"/>
      <c r="TU32" s="111"/>
      <c r="TV32" s="111"/>
      <c r="TW32" s="111"/>
      <c r="TX32" s="111"/>
      <c r="TY32" s="111"/>
      <c r="TZ32" s="111"/>
      <c r="UA32" s="111"/>
      <c r="UB32" s="111"/>
      <c r="UC32" s="111"/>
      <c r="UD32" s="111"/>
      <c r="UE32" s="111"/>
      <c r="UF32" s="111"/>
      <c r="UG32" s="111"/>
      <c r="UH32" s="111"/>
      <c r="UI32" s="111"/>
      <c r="UJ32" s="111"/>
      <c r="UK32" s="111"/>
      <c r="UL32" s="111"/>
      <c r="UM32" s="111"/>
      <c r="UN32" s="111"/>
      <c r="UO32" s="111"/>
      <c r="UP32" s="111"/>
      <c r="UQ32" s="111"/>
      <c r="UR32" s="111"/>
      <c r="US32" s="111"/>
      <c r="UT32" s="111"/>
      <c r="UU32" s="111"/>
      <c r="UV32" s="111"/>
      <c r="UW32" s="111"/>
      <c r="UX32" s="111"/>
      <c r="UY32" s="111"/>
      <c r="UZ32" s="111"/>
      <c r="VA32" s="111"/>
      <c r="VB32" s="111"/>
      <c r="VC32" s="111"/>
      <c r="VD32" s="111"/>
      <c r="VE32" s="111"/>
      <c r="VF32" s="111"/>
      <c r="VG32" s="111"/>
      <c r="VH32" s="111"/>
      <c r="VI32" s="111"/>
      <c r="VJ32" s="111"/>
      <c r="VK32" s="111"/>
      <c r="VL32" s="111"/>
      <c r="VM32" s="111"/>
      <c r="VN32" s="111"/>
      <c r="VO32" s="111"/>
      <c r="VP32" s="111"/>
      <c r="VQ32" s="111"/>
      <c r="VR32" s="111"/>
      <c r="VS32" s="111"/>
      <c r="VT32" s="111"/>
      <c r="VU32" s="111"/>
      <c r="VV32" s="111"/>
      <c r="VW32" s="111"/>
      <c r="VX32" s="111"/>
      <c r="VY32" s="111"/>
      <c r="VZ32" s="111"/>
      <c r="WA32" s="111"/>
      <c r="WB32" s="111"/>
      <c r="WC32" s="111"/>
      <c r="WD32" s="111"/>
      <c r="WE32" s="111"/>
      <c r="WF32" s="111"/>
      <c r="WG32" s="111"/>
      <c r="WH32" s="111"/>
      <c r="WI32" s="111"/>
      <c r="WJ32" s="111"/>
      <c r="WK32" s="111"/>
      <c r="WL32" s="111"/>
      <c r="WM32" s="111"/>
      <c r="WN32" s="111"/>
      <c r="WO32" s="111"/>
      <c r="WP32" s="111"/>
      <c r="WQ32" s="111"/>
      <c r="WR32" s="111"/>
      <c r="WS32" s="111"/>
      <c r="WT32" s="111"/>
      <c r="WU32" s="111"/>
      <c r="WV32" s="111"/>
      <c r="WW32" s="111"/>
      <c r="WX32" s="111"/>
      <c r="WY32" s="111"/>
      <c r="WZ32" s="111"/>
      <c r="XA32" s="111"/>
      <c r="XB32" s="111"/>
      <c r="XC32" s="111"/>
      <c r="XD32" s="111"/>
      <c r="XE32" s="111"/>
      <c r="XF32" s="111"/>
      <c r="XG32" s="111"/>
      <c r="XH32" s="111"/>
      <c r="XI32" s="111"/>
      <c r="XJ32" s="111"/>
      <c r="XK32" s="111"/>
      <c r="XL32" s="111"/>
      <c r="XM32" s="111"/>
      <c r="XN32" s="111"/>
      <c r="XO32" s="111"/>
      <c r="XP32" s="111"/>
      <c r="XQ32" s="111"/>
      <c r="XR32" s="111"/>
      <c r="XS32" s="111"/>
      <c r="XT32" s="111"/>
      <c r="XU32" s="111"/>
      <c r="XV32" s="111"/>
      <c r="XW32" s="111"/>
      <c r="XX32" s="111"/>
      <c r="XY32" s="111"/>
      <c r="XZ32" s="111"/>
      <c r="YA32" s="111"/>
      <c r="YB32" s="111"/>
      <c r="YC32" s="111"/>
      <c r="YD32" s="111"/>
      <c r="YE32" s="111"/>
      <c r="YF32" s="111"/>
      <c r="YG32" s="111"/>
      <c r="YH32" s="111"/>
      <c r="YI32" s="111"/>
      <c r="YJ32" s="111"/>
      <c r="YK32" s="111"/>
      <c r="YL32" s="111"/>
      <c r="YM32" s="111"/>
      <c r="YN32" s="111"/>
      <c r="YO32" s="111"/>
      <c r="YP32" s="111"/>
      <c r="YQ32" s="111"/>
      <c r="YR32" s="111"/>
      <c r="YS32" s="111"/>
      <c r="YT32" s="111"/>
      <c r="YU32" s="111"/>
      <c r="YV32" s="111"/>
      <c r="YW32" s="111"/>
      <c r="YX32" s="111"/>
      <c r="YY32" s="111"/>
      <c r="YZ32" s="111"/>
      <c r="ZA32" s="111"/>
      <c r="ZB32" s="111"/>
      <c r="ZC32" s="111"/>
      <c r="ZD32" s="111"/>
      <c r="ZE32" s="111"/>
      <c r="ZF32" s="111"/>
      <c r="ZG32" s="111"/>
      <c r="ZH32" s="111"/>
      <c r="ZI32" s="111"/>
      <c r="ZJ32" s="111"/>
      <c r="ZK32" s="111"/>
      <c r="ZL32" s="111"/>
      <c r="ZM32" s="111"/>
      <c r="ZN32" s="111"/>
      <c r="ZO32" s="111"/>
      <c r="ZP32" s="111"/>
      <c r="ZQ32" s="111"/>
      <c r="ZR32" s="111"/>
      <c r="ZS32" s="111"/>
      <c r="ZT32" s="111"/>
      <c r="ZU32" s="111"/>
      <c r="ZV32" s="111"/>
      <c r="ZW32" s="111"/>
      <c r="ZX32" s="111"/>
      <c r="ZY32" s="111"/>
      <c r="ZZ32" s="111"/>
      <c r="AAA32" s="111"/>
      <c r="AAB32" s="111"/>
      <c r="AAC32" s="111"/>
      <c r="AAD32" s="111"/>
      <c r="AAE32" s="111"/>
      <c r="AAF32" s="111"/>
      <c r="AAG32" s="111"/>
      <c r="AAH32" s="111"/>
      <c r="AAI32" s="111"/>
      <c r="AAJ32" s="111"/>
      <c r="AAK32" s="111"/>
      <c r="AAL32" s="111"/>
      <c r="AAM32" s="111"/>
      <c r="AAN32" s="111"/>
      <c r="AAO32" s="111"/>
      <c r="AAP32" s="111"/>
      <c r="AAQ32" s="111"/>
      <c r="AAR32" s="111"/>
      <c r="AAS32" s="111"/>
      <c r="AAT32" s="111"/>
      <c r="AAU32" s="111"/>
      <c r="AAV32" s="111"/>
      <c r="AAW32" s="111"/>
      <c r="AAX32" s="111"/>
      <c r="AAY32" s="111"/>
      <c r="AAZ32" s="111"/>
      <c r="ABA32" s="111"/>
      <c r="ABB32" s="111"/>
      <c r="ABC32" s="111"/>
      <c r="ABD32" s="111"/>
      <c r="ABE32" s="111"/>
      <c r="ABF32" s="111"/>
      <c r="ABG32" s="111"/>
      <c r="ABH32" s="111"/>
      <c r="ABI32" s="111"/>
      <c r="ABJ32" s="111"/>
      <c r="ABK32" s="111"/>
      <c r="ABL32" s="111"/>
      <c r="ABM32" s="111"/>
      <c r="ABN32" s="111"/>
      <c r="ABO32" s="111"/>
      <c r="ABP32" s="111"/>
      <c r="ABQ32" s="111"/>
      <c r="ABR32" s="111"/>
      <c r="ABS32" s="111"/>
      <c r="ABT32" s="111"/>
      <c r="ABU32" s="111"/>
      <c r="ABV32" s="111"/>
      <c r="ABW32" s="111"/>
      <c r="ABX32" s="111"/>
      <c r="ABY32" s="111"/>
      <c r="ABZ32" s="111"/>
      <c r="ACA32" s="111"/>
      <c r="ACB32" s="111"/>
      <c r="ACC32" s="111"/>
      <c r="ACD32" s="111"/>
      <c r="ACE32" s="111"/>
      <c r="ACF32" s="111"/>
      <c r="ACG32" s="111"/>
      <c r="ACH32" s="111"/>
      <c r="ACI32" s="111"/>
      <c r="ACJ32" s="111"/>
      <c r="ACK32" s="111"/>
      <c r="ACL32" s="111"/>
      <c r="ACM32" s="111"/>
      <c r="ACN32" s="111"/>
      <c r="ACO32" s="111"/>
      <c r="ACP32" s="111"/>
      <c r="ACQ32" s="111"/>
      <c r="ACR32" s="111"/>
      <c r="ACS32" s="111"/>
      <c r="ACT32" s="111"/>
      <c r="ACU32" s="111"/>
      <c r="ACV32" s="111"/>
      <c r="ACW32" s="111"/>
      <c r="ACX32" s="111"/>
      <c r="ACY32" s="111"/>
      <c r="ACZ32" s="111"/>
      <c r="ADA32" s="111"/>
      <c r="ADB32" s="111"/>
      <c r="ADC32" s="111"/>
      <c r="ADD32" s="111"/>
      <c r="ADE32" s="111"/>
      <c r="ADF32" s="111"/>
      <c r="ADG32" s="111"/>
      <c r="ADH32" s="111"/>
      <c r="ADI32" s="111"/>
      <c r="ADJ32" s="111"/>
      <c r="ADK32" s="111"/>
      <c r="ADL32" s="111"/>
      <c r="ADM32" s="111"/>
      <c r="ADN32" s="111"/>
      <c r="ADO32" s="111"/>
      <c r="ADP32" s="111"/>
      <c r="ADQ32" s="111"/>
      <c r="ADR32" s="111"/>
      <c r="ADS32" s="111"/>
      <c r="ADT32" s="111"/>
      <c r="ADU32" s="111"/>
      <c r="ADV32" s="111"/>
      <c r="ADW32" s="111"/>
      <c r="ADX32" s="111"/>
      <c r="ADY32" s="111"/>
      <c r="ADZ32" s="111"/>
      <c r="AEA32" s="111"/>
      <c r="AEB32" s="111"/>
      <c r="AEC32" s="111"/>
      <c r="AED32" s="111"/>
      <c r="AEE32" s="111"/>
      <c r="AEF32" s="111"/>
      <c r="AEG32" s="111"/>
      <c r="AEH32" s="111"/>
      <c r="AEI32" s="111"/>
      <c r="AEJ32" s="111"/>
      <c r="AEK32" s="111"/>
      <c r="AEL32" s="111"/>
      <c r="AEM32" s="111"/>
      <c r="AEN32" s="111"/>
      <c r="AEO32" s="111"/>
      <c r="AEP32" s="111"/>
      <c r="AEQ32" s="111"/>
      <c r="AER32" s="111"/>
      <c r="AES32" s="111"/>
      <c r="AET32" s="111"/>
      <c r="AEU32" s="111"/>
      <c r="AEV32" s="111"/>
      <c r="AEW32" s="111"/>
      <c r="AEX32" s="111"/>
      <c r="AEY32" s="111"/>
      <c r="AEZ32" s="111"/>
      <c r="AFA32" s="111"/>
      <c r="AFB32" s="111"/>
      <c r="AFC32" s="111"/>
      <c r="AFD32" s="111"/>
      <c r="AFE32" s="111"/>
      <c r="AFF32" s="111"/>
      <c r="AFG32" s="111"/>
      <c r="AFH32" s="111"/>
      <c r="AFI32" s="111"/>
      <c r="AFJ32" s="111"/>
      <c r="AFK32" s="111"/>
      <c r="AFL32" s="111"/>
      <c r="AFM32" s="111"/>
      <c r="AFN32" s="111"/>
      <c r="AFO32" s="111"/>
      <c r="AFP32" s="111"/>
      <c r="AFQ32" s="111"/>
      <c r="AFR32" s="111"/>
      <c r="AFS32" s="111"/>
      <c r="AFT32" s="111"/>
      <c r="AFU32" s="111"/>
      <c r="AFV32" s="111"/>
      <c r="AFW32" s="111"/>
      <c r="AFX32" s="111"/>
      <c r="AFY32" s="111"/>
      <c r="AFZ32" s="111"/>
      <c r="AGA32" s="111"/>
      <c r="AGB32" s="111"/>
      <c r="AGC32" s="111"/>
      <c r="AGD32" s="111"/>
      <c r="AGE32" s="111"/>
      <c r="AGF32" s="111"/>
      <c r="AGG32" s="111"/>
      <c r="AGH32" s="111"/>
      <c r="AGI32" s="111"/>
      <c r="AGJ32" s="111"/>
      <c r="AGK32" s="111"/>
      <c r="AGL32" s="111"/>
      <c r="AGM32" s="111"/>
      <c r="AGN32" s="111"/>
      <c r="AGO32" s="111"/>
      <c r="AGP32" s="111"/>
      <c r="AGQ32" s="111"/>
      <c r="AGR32" s="111"/>
      <c r="AGS32" s="111"/>
      <c r="AGT32" s="111"/>
      <c r="AGU32" s="111"/>
      <c r="AGV32" s="111"/>
      <c r="AGW32" s="111"/>
      <c r="AGX32" s="111"/>
      <c r="AGY32" s="111"/>
      <c r="AGZ32" s="111"/>
      <c r="AHA32" s="111"/>
      <c r="AHB32" s="111"/>
      <c r="AHC32" s="111"/>
      <c r="AHD32" s="111"/>
      <c r="AHE32" s="111"/>
      <c r="AHF32" s="111"/>
      <c r="AHG32" s="111"/>
      <c r="AHH32" s="111"/>
      <c r="AHI32" s="111"/>
      <c r="AHJ32" s="111"/>
      <c r="AHK32" s="111"/>
      <c r="AHL32" s="111"/>
      <c r="AHM32" s="111"/>
      <c r="AHN32" s="111"/>
      <c r="AHO32" s="111"/>
      <c r="AHP32" s="111"/>
      <c r="AHQ32" s="111"/>
      <c r="AHR32" s="111"/>
      <c r="AHS32" s="111"/>
      <c r="AHT32" s="111"/>
      <c r="AHU32" s="111"/>
      <c r="AHV32" s="111"/>
      <c r="AHW32" s="111"/>
    </row>
    <row r="33" spans="1:907" ht="23.1" customHeight="1" x14ac:dyDescent="0.25">
      <c r="A33" s="82"/>
      <c r="B33" s="67" t="e" vm="20">
        <v>#VALUE!</v>
      </c>
      <c r="C33" s="38">
        <v>24291</v>
      </c>
      <c r="D33" s="39" t="s">
        <v>54</v>
      </c>
      <c r="E33" s="93">
        <v>20</v>
      </c>
      <c r="F33" s="94">
        <v>105</v>
      </c>
      <c r="G33" s="94">
        <v>99.056603773584897</v>
      </c>
      <c r="H33" s="54">
        <v>0.06</v>
      </c>
      <c r="I33" s="40"/>
      <c r="J33" s="20">
        <f t="shared" si="0"/>
        <v>0</v>
      </c>
      <c r="K33" s="20">
        <f t="shared" si="1"/>
        <v>0</v>
      </c>
      <c r="L33" s="13" t="s">
        <v>55</v>
      </c>
    </row>
    <row r="34" spans="1:907" ht="14.4" customHeight="1" x14ac:dyDescent="0.3">
      <c r="A34" s="83"/>
      <c r="B34" s="41" t="s">
        <v>56</v>
      </c>
      <c r="C34" s="33"/>
      <c r="D34" s="33"/>
      <c r="E34" s="55"/>
      <c r="F34" s="95"/>
      <c r="G34" s="95"/>
      <c r="H34" s="55"/>
      <c r="I34" s="33"/>
      <c r="J34" s="33"/>
      <c r="K34" s="35"/>
      <c r="L34" s="36"/>
    </row>
    <row r="35" spans="1:907" ht="23.1" customHeight="1" x14ac:dyDescent="0.25">
      <c r="A35" s="80"/>
      <c r="B35" s="8" t="e" vm="21">
        <v>#VALUE!</v>
      </c>
      <c r="C35" s="24">
        <v>24534</v>
      </c>
      <c r="D35" s="25" t="s">
        <v>57</v>
      </c>
      <c r="E35" s="89">
        <v>6</v>
      </c>
      <c r="F35" s="90">
        <f>4.4*6</f>
        <v>26.400000000000002</v>
      </c>
      <c r="G35" s="90">
        <f>F35/1.06</f>
        <v>24.90566037735849</v>
      </c>
      <c r="H35" s="52">
        <v>0.06</v>
      </c>
      <c r="I35" s="22"/>
      <c r="J35" s="18">
        <f t="shared" si="0"/>
        <v>0</v>
      </c>
      <c r="K35" s="18">
        <f t="shared" si="1"/>
        <v>0</v>
      </c>
      <c r="L35" s="16" t="s">
        <v>58</v>
      </c>
    </row>
    <row r="36" spans="1:907" ht="23.1" customHeight="1" x14ac:dyDescent="0.25">
      <c r="A36" s="81"/>
      <c r="B36" s="9" t="e" vm="22">
        <v>#VALUE!</v>
      </c>
      <c r="C36" s="26">
        <v>24553</v>
      </c>
      <c r="D36" s="17" t="s">
        <v>59</v>
      </c>
      <c r="E36" s="91">
        <v>10</v>
      </c>
      <c r="F36" s="92">
        <v>83.5</v>
      </c>
      <c r="G36" s="92">
        <v>78.773584905660371</v>
      </c>
      <c r="H36" s="53">
        <v>0.06</v>
      </c>
      <c r="I36" s="23"/>
      <c r="J36" s="18">
        <f t="shared" si="0"/>
        <v>0</v>
      </c>
      <c r="K36" s="18">
        <f t="shared" si="1"/>
        <v>0</v>
      </c>
      <c r="L36" s="2" t="s">
        <v>60</v>
      </c>
    </row>
    <row r="37" spans="1:907" ht="23.1" customHeight="1" x14ac:dyDescent="0.25">
      <c r="A37" s="81"/>
      <c r="B37" s="9" t="e" vm="23">
        <v>#VALUE!</v>
      </c>
      <c r="C37" s="26">
        <v>24532</v>
      </c>
      <c r="D37" s="17" t="s">
        <v>61</v>
      </c>
      <c r="E37" s="91">
        <v>6</v>
      </c>
      <c r="F37" s="92">
        <v>28.5</v>
      </c>
      <c r="G37" s="92">
        <v>26.886792452830186</v>
      </c>
      <c r="H37" s="53">
        <v>0.06</v>
      </c>
      <c r="I37" s="23"/>
      <c r="J37" s="18">
        <f t="shared" si="0"/>
        <v>0</v>
      </c>
      <c r="K37" s="18">
        <f t="shared" si="1"/>
        <v>0</v>
      </c>
      <c r="L37" s="2" t="s">
        <v>46</v>
      </c>
    </row>
    <row r="38" spans="1:907" ht="23.1" customHeight="1" x14ac:dyDescent="0.25">
      <c r="A38" s="81"/>
      <c r="B38" s="9" t="e" vm="24">
        <v>#VALUE!</v>
      </c>
      <c r="C38" s="26">
        <v>24541</v>
      </c>
      <c r="D38" s="17" t="s">
        <v>62</v>
      </c>
      <c r="E38" s="91">
        <v>6</v>
      </c>
      <c r="F38" s="92">
        <f>4.4*6</f>
        <v>26.400000000000002</v>
      </c>
      <c r="G38" s="92">
        <f>F38/1.06</f>
        <v>24.90566037735849</v>
      </c>
      <c r="H38" s="53">
        <v>0.06</v>
      </c>
      <c r="I38" s="23"/>
      <c r="J38" s="18">
        <f t="shared" si="0"/>
        <v>0</v>
      </c>
      <c r="K38" s="18">
        <f t="shared" si="1"/>
        <v>0</v>
      </c>
      <c r="L38" s="2" t="s">
        <v>63</v>
      </c>
    </row>
    <row r="39" spans="1:907" ht="23.1" customHeight="1" x14ac:dyDescent="0.25">
      <c r="A39" s="81"/>
      <c r="B39" s="9" t="e" vm="25">
        <v>#VALUE!</v>
      </c>
      <c r="C39" s="26">
        <v>88489</v>
      </c>
      <c r="D39" s="17" t="s">
        <v>64</v>
      </c>
      <c r="E39" s="91">
        <v>6</v>
      </c>
      <c r="F39" s="92">
        <f>4.65*6</f>
        <v>27.900000000000002</v>
      </c>
      <c r="G39" s="92">
        <f>F39/1.06</f>
        <v>26.320754716981131</v>
      </c>
      <c r="H39" s="53">
        <v>0.06</v>
      </c>
      <c r="I39" s="23"/>
      <c r="J39" s="18">
        <f t="shared" si="0"/>
        <v>0</v>
      </c>
      <c r="K39" s="18">
        <f t="shared" si="1"/>
        <v>0</v>
      </c>
      <c r="L39" s="2" t="s">
        <v>65</v>
      </c>
    </row>
    <row r="40" spans="1:907" ht="23.1" customHeight="1" x14ac:dyDescent="0.25">
      <c r="A40" s="81"/>
      <c r="B40" s="9" t="e" vm="26">
        <v>#VALUE!</v>
      </c>
      <c r="C40" s="26">
        <v>24561</v>
      </c>
      <c r="D40" s="17" t="s">
        <v>66</v>
      </c>
      <c r="E40" s="91">
        <v>12</v>
      </c>
      <c r="F40" s="92">
        <v>131.39999999999998</v>
      </c>
      <c r="G40" s="92">
        <v>123.96226415094337</v>
      </c>
      <c r="H40" s="53">
        <v>0.06</v>
      </c>
      <c r="I40" s="23"/>
      <c r="J40" s="18">
        <f t="shared" si="0"/>
        <v>0</v>
      </c>
      <c r="K40" s="18">
        <f t="shared" si="1"/>
        <v>0</v>
      </c>
      <c r="L40" s="2" t="s">
        <v>63</v>
      </c>
    </row>
    <row r="41" spans="1:907" ht="23.1" customHeight="1" x14ac:dyDescent="0.25">
      <c r="A41" s="81"/>
      <c r="B41" s="9" t="e" vm="27">
        <v>#VALUE!</v>
      </c>
      <c r="C41" s="26">
        <v>24551</v>
      </c>
      <c r="D41" s="17" t="s">
        <v>67</v>
      </c>
      <c r="E41" s="91">
        <v>6</v>
      </c>
      <c r="F41" s="92">
        <v>77.699999999999989</v>
      </c>
      <c r="G41" s="92">
        <v>73.301886792452819</v>
      </c>
      <c r="H41" s="53">
        <v>0.06</v>
      </c>
      <c r="I41" s="23"/>
      <c r="J41" s="18">
        <f t="shared" si="0"/>
        <v>0</v>
      </c>
      <c r="K41" s="18">
        <f t="shared" si="1"/>
        <v>0</v>
      </c>
      <c r="L41" s="2" t="s">
        <v>68</v>
      </c>
    </row>
    <row r="42" spans="1:907" ht="23.1" customHeight="1" x14ac:dyDescent="0.25">
      <c r="A42" s="123"/>
      <c r="B42" s="9"/>
      <c r="C42" s="26" t="s">
        <v>69</v>
      </c>
      <c r="D42" s="17" t="s">
        <v>70</v>
      </c>
      <c r="E42" s="91">
        <v>1</v>
      </c>
      <c r="F42" s="92">
        <v>97</v>
      </c>
      <c r="G42" s="92">
        <f>F42/1.06</f>
        <v>91.50943396226414</v>
      </c>
      <c r="H42" s="53">
        <v>0.06</v>
      </c>
      <c r="I42" s="23"/>
      <c r="J42" s="18">
        <f t="shared" si="0"/>
        <v>0</v>
      </c>
      <c r="K42" s="18">
        <f t="shared" si="1"/>
        <v>0</v>
      </c>
      <c r="L42" s="2" t="s">
        <v>71</v>
      </c>
    </row>
    <row r="43" spans="1:907" ht="23.1" customHeight="1" x14ac:dyDescent="0.25">
      <c r="A43" s="123"/>
      <c r="B43" s="9"/>
      <c r="C43" s="26" t="s">
        <v>72</v>
      </c>
      <c r="D43" s="17" t="s">
        <v>73</v>
      </c>
      <c r="E43" s="91">
        <v>1</v>
      </c>
      <c r="F43" s="92">
        <v>94</v>
      </c>
      <c r="G43" s="92">
        <f>F43/1.06</f>
        <v>88.679245283018858</v>
      </c>
      <c r="H43" s="53">
        <v>0.06</v>
      </c>
      <c r="I43" s="23"/>
      <c r="J43" s="18">
        <f t="shared" si="0"/>
        <v>0</v>
      </c>
      <c r="K43" s="18">
        <f t="shared" si="1"/>
        <v>0</v>
      </c>
      <c r="L43" s="2" t="s">
        <v>71</v>
      </c>
    </row>
    <row r="44" spans="1:907" ht="23.1" customHeight="1" x14ac:dyDescent="0.25">
      <c r="A44" s="81"/>
      <c r="B44" s="9" t="e" vm="28">
        <v>#VALUE!</v>
      </c>
      <c r="C44" s="26">
        <v>88479</v>
      </c>
      <c r="D44" s="17" t="s">
        <v>74</v>
      </c>
      <c r="E44" s="91">
        <v>6</v>
      </c>
      <c r="F44" s="92">
        <f>4.5*6</f>
        <v>27</v>
      </c>
      <c r="G44" s="92">
        <f>F44/1.06</f>
        <v>25.471698113207545</v>
      </c>
      <c r="H44" s="53">
        <v>0.06</v>
      </c>
      <c r="I44" s="23"/>
      <c r="J44" s="18">
        <f t="shared" si="0"/>
        <v>0</v>
      </c>
      <c r="K44" s="18">
        <f t="shared" si="1"/>
        <v>0</v>
      </c>
      <c r="L44" s="2" t="s">
        <v>75</v>
      </c>
    </row>
    <row r="45" spans="1:907" ht="23.1" customHeight="1" x14ac:dyDescent="0.25">
      <c r="A45" s="82"/>
      <c r="B45" s="37" t="e" vm="29">
        <v>#VALUE!</v>
      </c>
      <c r="C45" s="38">
        <v>88388</v>
      </c>
      <c r="D45" s="39" t="s">
        <v>76</v>
      </c>
      <c r="E45" s="93">
        <v>6</v>
      </c>
      <c r="F45" s="94">
        <f>4.65*6</f>
        <v>27.900000000000002</v>
      </c>
      <c r="G45" s="94">
        <f>F45/1.06</f>
        <v>26.320754716981131</v>
      </c>
      <c r="H45" s="54">
        <v>0.06</v>
      </c>
      <c r="I45" s="40"/>
      <c r="J45" s="20">
        <f t="shared" si="0"/>
        <v>0</v>
      </c>
      <c r="K45" s="20">
        <f t="shared" si="1"/>
        <v>0</v>
      </c>
      <c r="L45" s="13" t="s">
        <v>63</v>
      </c>
    </row>
    <row r="46" spans="1:907" s="3" customFormat="1" ht="14.4" customHeight="1" x14ac:dyDescent="0.3">
      <c r="A46" s="84"/>
      <c r="B46" s="46" t="s">
        <v>77</v>
      </c>
      <c r="C46" s="47"/>
      <c r="D46" s="47"/>
      <c r="E46" s="56"/>
      <c r="F46" s="96"/>
      <c r="G46" s="96"/>
      <c r="H46" s="56"/>
      <c r="I46" s="47"/>
      <c r="J46" s="47"/>
      <c r="K46" s="48"/>
      <c r="L46" s="49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  <c r="BI46" s="111"/>
      <c r="BJ46" s="111"/>
      <c r="BK46" s="111"/>
      <c r="BL46" s="111"/>
      <c r="BM46" s="111"/>
      <c r="BN46" s="111"/>
      <c r="BO46" s="111"/>
      <c r="BP46" s="111"/>
      <c r="BQ46" s="111"/>
      <c r="BR46" s="111"/>
      <c r="BS46" s="111"/>
      <c r="BT46" s="111"/>
      <c r="BU46" s="111"/>
      <c r="BV46" s="111"/>
      <c r="BW46" s="111"/>
      <c r="BX46" s="111"/>
      <c r="BY46" s="111"/>
      <c r="BZ46" s="111"/>
      <c r="CA46" s="111"/>
      <c r="CB46" s="111"/>
      <c r="CC46" s="111"/>
      <c r="CD46" s="111"/>
      <c r="CE46" s="111"/>
      <c r="CF46" s="111"/>
      <c r="CG46" s="111"/>
      <c r="CH46" s="111"/>
      <c r="CI46" s="111"/>
      <c r="CJ46" s="111"/>
      <c r="CK46" s="111"/>
      <c r="CL46" s="111"/>
      <c r="CM46" s="111"/>
      <c r="CN46" s="111"/>
      <c r="CO46" s="111"/>
      <c r="CP46" s="111"/>
      <c r="CQ46" s="111"/>
      <c r="CR46" s="111"/>
      <c r="CS46" s="111"/>
      <c r="CT46" s="111"/>
      <c r="CU46" s="111"/>
      <c r="CV46" s="111"/>
      <c r="CW46" s="111"/>
      <c r="CX46" s="111"/>
      <c r="CY46" s="111"/>
      <c r="CZ46" s="111"/>
      <c r="DA46" s="111"/>
      <c r="DB46" s="111"/>
      <c r="DC46" s="111"/>
      <c r="DD46" s="111"/>
      <c r="DE46" s="111"/>
      <c r="DF46" s="111"/>
      <c r="DG46" s="111"/>
      <c r="DH46" s="111"/>
      <c r="DI46" s="111"/>
      <c r="DJ46" s="111"/>
      <c r="DK46" s="111"/>
      <c r="DL46" s="111"/>
      <c r="DM46" s="111"/>
      <c r="DN46" s="111"/>
      <c r="DO46" s="111"/>
      <c r="DP46" s="111"/>
      <c r="DQ46" s="111"/>
      <c r="DR46" s="111"/>
      <c r="DS46" s="111"/>
      <c r="DT46" s="111"/>
      <c r="DU46" s="111"/>
      <c r="DV46" s="111"/>
      <c r="DW46" s="111"/>
      <c r="DX46" s="111"/>
      <c r="DY46" s="111"/>
      <c r="DZ46" s="111"/>
      <c r="EA46" s="111"/>
      <c r="EB46" s="111"/>
      <c r="EC46" s="111"/>
      <c r="ED46" s="111"/>
      <c r="EE46" s="111"/>
      <c r="EF46" s="111"/>
      <c r="EG46" s="111"/>
      <c r="EH46" s="111"/>
      <c r="EI46" s="111"/>
      <c r="EJ46" s="111"/>
      <c r="EK46" s="111"/>
      <c r="EL46" s="111"/>
      <c r="EM46" s="111"/>
      <c r="EN46" s="111"/>
      <c r="EO46" s="111"/>
      <c r="EP46" s="111"/>
      <c r="EQ46" s="111"/>
      <c r="ER46" s="111"/>
      <c r="ES46" s="111"/>
      <c r="ET46" s="111"/>
      <c r="EU46" s="111"/>
      <c r="EV46" s="111"/>
      <c r="EW46" s="111"/>
      <c r="EX46" s="111"/>
      <c r="EY46" s="111"/>
      <c r="EZ46" s="111"/>
      <c r="FA46" s="111"/>
      <c r="FB46" s="111"/>
      <c r="FC46" s="111"/>
      <c r="FD46" s="111"/>
      <c r="FE46" s="111"/>
      <c r="FF46" s="111"/>
      <c r="FG46" s="111"/>
      <c r="FH46" s="111"/>
      <c r="FI46" s="111"/>
      <c r="FJ46" s="111"/>
      <c r="FK46" s="111"/>
      <c r="FL46" s="111"/>
      <c r="FM46" s="111"/>
      <c r="FN46" s="111"/>
      <c r="FO46" s="111"/>
      <c r="FP46" s="111"/>
      <c r="FQ46" s="111"/>
      <c r="FR46" s="111"/>
      <c r="FS46" s="111"/>
      <c r="FT46" s="111"/>
      <c r="FU46" s="111"/>
      <c r="FV46" s="111"/>
      <c r="FW46" s="111"/>
      <c r="FX46" s="111"/>
      <c r="FY46" s="111"/>
      <c r="FZ46" s="111"/>
      <c r="GA46" s="111"/>
      <c r="GB46" s="111"/>
      <c r="GC46" s="111"/>
      <c r="GD46" s="111"/>
      <c r="GE46" s="111"/>
      <c r="GF46" s="111"/>
      <c r="GG46" s="111"/>
      <c r="GH46" s="111"/>
      <c r="GI46" s="111"/>
      <c r="GJ46" s="111"/>
      <c r="GK46" s="111"/>
      <c r="GL46" s="111"/>
      <c r="GM46" s="111"/>
      <c r="GN46" s="111"/>
      <c r="GO46" s="111"/>
      <c r="GP46" s="111"/>
      <c r="GQ46" s="111"/>
      <c r="GR46" s="111"/>
      <c r="GS46" s="111"/>
      <c r="GT46" s="111"/>
      <c r="GU46" s="111"/>
      <c r="GV46" s="111"/>
      <c r="GW46" s="111"/>
      <c r="GX46" s="111"/>
      <c r="GY46" s="111"/>
      <c r="GZ46" s="111"/>
      <c r="HA46" s="111"/>
      <c r="HB46" s="111"/>
      <c r="HC46" s="111"/>
      <c r="HD46" s="111"/>
      <c r="HE46" s="111"/>
      <c r="HF46" s="111"/>
      <c r="HG46" s="111"/>
      <c r="HH46" s="111"/>
      <c r="HI46" s="111"/>
      <c r="HJ46" s="111"/>
      <c r="HK46" s="111"/>
      <c r="HL46" s="111"/>
      <c r="HM46" s="111"/>
      <c r="HN46" s="111"/>
      <c r="HO46" s="111"/>
      <c r="HP46" s="111"/>
      <c r="HQ46" s="111"/>
      <c r="HR46" s="111"/>
      <c r="HS46" s="111"/>
      <c r="HT46" s="111"/>
      <c r="HU46" s="111"/>
      <c r="HV46" s="111"/>
      <c r="HW46" s="111"/>
      <c r="HX46" s="111"/>
      <c r="HY46" s="111"/>
      <c r="HZ46" s="111"/>
      <c r="IA46" s="111"/>
      <c r="IB46" s="111"/>
      <c r="IC46" s="111"/>
      <c r="ID46" s="111"/>
      <c r="IE46" s="111"/>
      <c r="IF46" s="111"/>
      <c r="IG46" s="111"/>
      <c r="IH46" s="111"/>
      <c r="II46" s="111"/>
      <c r="IJ46" s="111"/>
      <c r="IK46" s="111"/>
      <c r="IL46" s="111"/>
      <c r="IM46" s="111"/>
      <c r="IN46" s="111"/>
      <c r="IO46" s="111"/>
      <c r="IP46" s="111"/>
      <c r="IQ46" s="111"/>
      <c r="IR46" s="111"/>
      <c r="IS46" s="111"/>
      <c r="IT46" s="111"/>
      <c r="IU46" s="111"/>
      <c r="IV46" s="111"/>
      <c r="IW46" s="111"/>
      <c r="IX46" s="111"/>
      <c r="IY46" s="111"/>
      <c r="IZ46" s="111"/>
      <c r="JA46" s="111"/>
      <c r="JB46" s="111"/>
      <c r="JC46" s="111"/>
      <c r="JD46" s="111"/>
      <c r="JE46" s="111"/>
      <c r="JF46" s="111"/>
      <c r="JG46" s="111"/>
      <c r="JH46" s="111"/>
      <c r="JI46" s="111"/>
      <c r="JJ46" s="111"/>
      <c r="JK46" s="111"/>
      <c r="JL46" s="111"/>
      <c r="JM46" s="111"/>
      <c r="JN46" s="111"/>
      <c r="JO46" s="111"/>
      <c r="JP46" s="111"/>
      <c r="JQ46" s="111"/>
      <c r="JR46" s="111"/>
      <c r="JS46" s="111"/>
      <c r="JT46" s="111"/>
      <c r="JU46" s="111"/>
      <c r="JV46" s="111"/>
      <c r="JW46" s="111"/>
      <c r="JX46" s="111"/>
      <c r="JY46" s="111"/>
      <c r="JZ46" s="111"/>
      <c r="KA46" s="111"/>
      <c r="KB46" s="111"/>
      <c r="KC46" s="111"/>
      <c r="KD46" s="111"/>
      <c r="KE46" s="111"/>
      <c r="KF46" s="111"/>
      <c r="KG46" s="111"/>
      <c r="KH46" s="111"/>
      <c r="KI46" s="111"/>
      <c r="KJ46" s="111"/>
      <c r="KK46" s="111"/>
      <c r="KL46" s="111"/>
      <c r="KM46" s="111"/>
      <c r="KN46" s="111"/>
      <c r="KO46" s="111"/>
      <c r="KP46" s="111"/>
      <c r="KQ46" s="111"/>
      <c r="KR46" s="111"/>
      <c r="KS46" s="111"/>
      <c r="KT46" s="111"/>
      <c r="KU46" s="111"/>
      <c r="KV46" s="111"/>
      <c r="KW46" s="111"/>
      <c r="KX46" s="111"/>
      <c r="KY46" s="111"/>
      <c r="KZ46" s="111"/>
      <c r="LA46" s="111"/>
      <c r="LB46" s="111"/>
      <c r="LC46" s="111"/>
      <c r="LD46" s="111"/>
      <c r="LE46" s="111"/>
      <c r="LF46" s="111"/>
      <c r="LG46" s="111"/>
      <c r="LH46" s="111"/>
      <c r="LI46" s="111"/>
      <c r="LJ46" s="111"/>
      <c r="LK46" s="111"/>
      <c r="LL46" s="111"/>
      <c r="LM46" s="111"/>
      <c r="LN46" s="111"/>
      <c r="LO46" s="111"/>
      <c r="LP46" s="111"/>
      <c r="LQ46" s="111"/>
      <c r="LR46" s="111"/>
      <c r="LS46" s="111"/>
      <c r="LT46" s="111"/>
      <c r="LU46" s="111"/>
      <c r="LV46" s="111"/>
      <c r="LW46" s="111"/>
      <c r="LX46" s="111"/>
      <c r="LY46" s="111"/>
      <c r="LZ46" s="111"/>
      <c r="MA46" s="111"/>
      <c r="MB46" s="111"/>
      <c r="MC46" s="111"/>
      <c r="MD46" s="111"/>
      <c r="ME46" s="111"/>
      <c r="MF46" s="111"/>
      <c r="MG46" s="111"/>
      <c r="MH46" s="111"/>
      <c r="MI46" s="111"/>
      <c r="MJ46" s="111"/>
      <c r="MK46" s="111"/>
      <c r="ML46" s="111"/>
      <c r="MM46" s="111"/>
      <c r="MN46" s="111"/>
      <c r="MO46" s="111"/>
      <c r="MP46" s="111"/>
      <c r="MQ46" s="111"/>
      <c r="MR46" s="111"/>
      <c r="MS46" s="111"/>
      <c r="MT46" s="111"/>
      <c r="MU46" s="111"/>
      <c r="MV46" s="111"/>
      <c r="MW46" s="111"/>
      <c r="MX46" s="111"/>
      <c r="MY46" s="111"/>
      <c r="MZ46" s="111"/>
      <c r="NA46" s="111"/>
      <c r="NB46" s="111"/>
      <c r="NC46" s="111"/>
      <c r="ND46" s="111"/>
      <c r="NE46" s="111"/>
      <c r="NF46" s="111"/>
      <c r="NG46" s="111"/>
      <c r="NH46" s="111"/>
      <c r="NI46" s="111"/>
      <c r="NJ46" s="111"/>
      <c r="NK46" s="111"/>
      <c r="NL46" s="111"/>
      <c r="NM46" s="111"/>
      <c r="NN46" s="111"/>
      <c r="NO46" s="111"/>
      <c r="NP46" s="111"/>
      <c r="NQ46" s="111"/>
      <c r="NR46" s="111"/>
      <c r="NS46" s="111"/>
      <c r="NT46" s="111"/>
      <c r="NU46" s="111"/>
      <c r="NV46" s="111"/>
      <c r="NW46" s="111"/>
      <c r="NX46" s="111"/>
      <c r="NY46" s="111"/>
      <c r="NZ46" s="111"/>
      <c r="OA46" s="111"/>
      <c r="OB46" s="111"/>
      <c r="OC46" s="111"/>
      <c r="OD46" s="111"/>
      <c r="OE46" s="111"/>
      <c r="OF46" s="111"/>
      <c r="OG46" s="111"/>
      <c r="OH46" s="111"/>
      <c r="OI46" s="111"/>
      <c r="OJ46" s="111"/>
      <c r="OK46" s="111"/>
      <c r="OL46" s="111"/>
      <c r="OM46" s="111"/>
      <c r="ON46" s="111"/>
      <c r="OO46" s="111"/>
      <c r="OP46" s="111"/>
      <c r="OQ46" s="111"/>
      <c r="OR46" s="111"/>
      <c r="OS46" s="111"/>
      <c r="OT46" s="111"/>
      <c r="OU46" s="111"/>
      <c r="OV46" s="111"/>
      <c r="OW46" s="111"/>
      <c r="OX46" s="111"/>
      <c r="OY46" s="111"/>
      <c r="OZ46" s="111"/>
      <c r="PA46" s="111"/>
      <c r="PB46" s="111"/>
      <c r="PC46" s="111"/>
      <c r="PD46" s="111"/>
      <c r="PE46" s="111"/>
      <c r="PF46" s="111"/>
      <c r="PG46" s="111"/>
      <c r="PH46" s="111"/>
      <c r="PI46" s="111"/>
      <c r="PJ46" s="111"/>
      <c r="PK46" s="111"/>
      <c r="PL46" s="111"/>
      <c r="PM46" s="111"/>
      <c r="PN46" s="111"/>
      <c r="PO46" s="111"/>
      <c r="PP46" s="111"/>
      <c r="PQ46" s="111"/>
      <c r="PR46" s="111"/>
      <c r="PS46" s="111"/>
      <c r="PT46" s="111"/>
      <c r="PU46" s="111"/>
      <c r="PV46" s="111"/>
      <c r="PW46" s="111"/>
      <c r="PX46" s="111"/>
      <c r="PY46" s="111"/>
      <c r="PZ46" s="111"/>
      <c r="QA46" s="111"/>
      <c r="QB46" s="111"/>
      <c r="QC46" s="111"/>
      <c r="QD46" s="111"/>
      <c r="QE46" s="111"/>
      <c r="QF46" s="111"/>
      <c r="QG46" s="111"/>
      <c r="QH46" s="111"/>
      <c r="QI46" s="111"/>
      <c r="QJ46" s="111"/>
      <c r="QK46" s="111"/>
      <c r="QL46" s="111"/>
      <c r="QM46" s="111"/>
      <c r="QN46" s="111"/>
      <c r="QO46" s="111"/>
      <c r="QP46" s="111"/>
      <c r="QQ46" s="111"/>
      <c r="QR46" s="111"/>
      <c r="QS46" s="111"/>
      <c r="QT46" s="111"/>
      <c r="QU46" s="111"/>
      <c r="QV46" s="111"/>
      <c r="QW46" s="111"/>
      <c r="QX46" s="111"/>
      <c r="QY46" s="111"/>
      <c r="QZ46" s="111"/>
      <c r="RA46" s="111"/>
      <c r="RB46" s="111"/>
      <c r="RC46" s="111"/>
      <c r="RD46" s="111"/>
      <c r="RE46" s="111"/>
      <c r="RF46" s="111"/>
      <c r="RG46" s="111"/>
      <c r="RH46" s="111"/>
      <c r="RI46" s="111"/>
      <c r="RJ46" s="111"/>
      <c r="RK46" s="111"/>
      <c r="RL46" s="111"/>
      <c r="RM46" s="111"/>
      <c r="RN46" s="111"/>
      <c r="RO46" s="111"/>
      <c r="RP46" s="111"/>
      <c r="RQ46" s="111"/>
      <c r="RR46" s="111"/>
      <c r="RS46" s="111"/>
      <c r="RT46" s="111"/>
      <c r="RU46" s="111"/>
      <c r="RV46" s="111"/>
      <c r="RW46" s="111"/>
      <c r="RX46" s="111"/>
      <c r="RY46" s="111"/>
      <c r="RZ46" s="111"/>
      <c r="SA46" s="111"/>
      <c r="SB46" s="111"/>
      <c r="SC46" s="111"/>
      <c r="SD46" s="111"/>
      <c r="SE46" s="111"/>
      <c r="SF46" s="111"/>
      <c r="SG46" s="111"/>
      <c r="SH46" s="111"/>
      <c r="SI46" s="111"/>
      <c r="SJ46" s="111"/>
      <c r="SK46" s="111"/>
      <c r="SL46" s="111"/>
      <c r="SM46" s="111"/>
      <c r="SN46" s="111"/>
      <c r="SO46" s="111"/>
      <c r="SP46" s="111"/>
      <c r="SQ46" s="111"/>
      <c r="SR46" s="111"/>
      <c r="SS46" s="111"/>
      <c r="ST46" s="111"/>
      <c r="SU46" s="111"/>
      <c r="SV46" s="111"/>
      <c r="SW46" s="111"/>
      <c r="SX46" s="111"/>
      <c r="SY46" s="111"/>
      <c r="SZ46" s="111"/>
      <c r="TA46" s="111"/>
      <c r="TB46" s="111"/>
      <c r="TC46" s="111"/>
      <c r="TD46" s="111"/>
      <c r="TE46" s="111"/>
      <c r="TF46" s="111"/>
      <c r="TG46" s="111"/>
      <c r="TH46" s="111"/>
      <c r="TI46" s="111"/>
      <c r="TJ46" s="111"/>
      <c r="TK46" s="111"/>
      <c r="TL46" s="111"/>
      <c r="TM46" s="111"/>
      <c r="TN46" s="111"/>
      <c r="TO46" s="111"/>
      <c r="TP46" s="111"/>
      <c r="TQ46" s="111"/>
      <c r="TR46" s="111"/>
      <c r="TS46" s="111"/>
      <c r="TT46" s="111"/>
      <c r="TU46" s="111"/>
      <c r="TV46" s="111"/>
      <c r="TW46" s="111"/>
      <c r="TX46" s="111"/>
      <c r="TY46" s="111"/>
      <c r="TZ46" s="111"/>
      <c r="UA46" s="111"/>
      <c r="UB46" s="111"/>
      <c r="UC46" s="111"/>
      <c r="UD46" s="111"/>
      <c r="UE46" s="111"/>
      <c r="UF46" s="111"/>
      <c r="UG46" s="111"/>
      <c r="UH46" s="111"/>
      <c r="UI46" s="111"/>
      <c r="UJ46" s="111"/>
      <c r="UK46" s="111"/>
      <c r="UL46" s="111"/>
      <c r="UM46" s="111"/>
      <c r="UN46" s="111"/>
      <c r="UO46" s="111"/>
      <c r="UP46" s="111"/>
      <c r="UQ46" s="111"/>
      <c r="UR46" s="111"/>
      <c r="US46" s="111"/>
      <c r="UT46" s="111"/>
      <c r="UU46" s="111"/>
      <c r="UV46" s="111"/>
      <c r="UW46" s="111"/>
      <c r="UX46" s="111"/>
      <c r="UY46" s="111"/>
      <c r="UZ46" s="111"/>
      <c r="VA46" s="111"/>
      <c r="VB46" s="111"/>
      <c r="VC46" s="111"/>
      <c r="VD46" s="111"/>
      <c r="VE46" s="111"/>
      <c r="VF46" s="111"/>
      <c r="VG46" s="111"/>
      <c r="VH46" s="111"/>
      <c r="VI46" s="111"/>
      <c r="VJ46" s="111"/>
      <c r="VK46" s="111"/>
      <c r="VL46" s="111"/>
      <c r="VM46" s="111"/>
      <c r="VN46" s="111"/>
      <c r="VO46" s="111"/>
      <c r="VP46" s="111"/>
      <c r="VQ46" s="111"/>
      <c r="VR46" s="111"/>
      <c r="VS46" s="111"/>
      <c r="VT46" s="111"/>
      <c r="VU46" s="111"/>
      <c r="VV46" s="111"/>
      <c r="VW46" s="111"/>
      <c r="VX46" s="111"/>
      <c r="VY46" s="111"/>
      <c r="VZ46" s="111"/>
      <c r="WA46" s="111"/>
      <c r="WB46" s="111"/>
      <c r="WC46" s="111"/>
      <c r="WD46" s="111"/>
      <c r="WE46" s="111"/>
      <c r="WF46" s="111"/>
      <c r="WG46" s="111"/>
      <c r="WH46" s="111"/>
      <c r="WI46" s="111"/>
      <c r="WJ46" s="111"/>
      <c r="WK46" s="111"/>
      <c r="WL46" s="111"/>
      <c r="WM46" s="111"/>
      <c r="WN46" s="111"/>
      <c r="WO46" s="111"/>
      <c r="WP46" s="111"/>
      <c r="WQ46" s="111"/>
      <c r="WR46" s="111"/>
      <c r="WS46" s="111"/>
      <c r="WT46" s="111"/>
      <c r="WU46" s="111"/>
      <c r="WV46" s="111"/>
      <c r="WW46" s="111"/>
      <c r="WX46" s="111"/>
      <c r="WY46" s="111"/>
      <c r="WZ46" s="111"/>
      <c r="XA46" s="111"/>
      <c r="XB46" s="111"/>
      <c r="XC46" s="111"/>
      <c r="XD46" s="111"/>
      <c r="XE46" s="111"/>
      <c r="XF46" s="111"/>
      <c r="XG46" s="111"/>
      <c r="XH46" s="111"/>
      <c r="XI46" s="111"/>
      <c r="XJ46" s="111"/>
      <c r="XK46" s="111"/>
      <c r="XL46" s="111"/>
      <c r="XM46" s="111"/>
      <c r="XN46" s="111"/>
      <c r="XO46" s="111"/>
      <c r="XP46" s="111"/>
      <c r="XQ46" s="111"/>
      <c r="XR46" s="111"/>
      <c r="XS46" s="111"/>
      <c r="XT46" s="111"/>
      <c r="XU46" s="111"/>
      <c r="XV46" s="111"/>
      <c r="XW46" s="111"/>
      <c r="XX46" s="111"/>
      <c r="XY46" s="111"/>
      <c r="XZ46" s="111"/>
      <c r="YA46" s="111"/>
      <c r="YB46" s="111"/>
      <c r="YC46" s="111"/>
      <c r="YD46" s="111"/>
      <c r="YE46" s="111"/>
      <c r="YF46" s="111"/>
      <c r="YG46" s="111"/>
      <c r="YH46" s="111"/>
      <c r="YI46" s="111"/>
      <c r="YJ46" s="111"/>
      <c r="YK46" s="111"/>
      <c r="YL46" s="111"/>
      <c r="YM46" s="111"/>
      <c r="YN46" s="111"/>
      <c r="YO46" s="111"/>
      <c r="YP46" s="111"/>
      <c r="YQ46" s="111"/>
      <c r="YR46" s="111"/>
      <c r="YS46" s="111"/>
      <c r="YT46" s="111"/>
      <c r="YU46" s="111"/>
      <c r="YV46" s="111"/>
      <c r="YW46" s="111"/>
      <c r="YX46" s="111"/>
      <c r="YY46" s="111"/>
      <c r="YZ46" s="111"/>
      <c r="ZA46" s="111"/>
      <c r="ZB46" s="111"/>
      <c r="ZC46" s="111"/>
      <c r="ZD46" s="111"/>
      <c r="ZE46" s="111"/>
      <c r="ZF46" s="111"/>
      <c r="ZG46" s="111"/>
      <c r="ZH46" s="111"/>
      <c r="ZI46" s="111"/>
      <c r="ZJ46" s="111"/>
      <c r="ZK46" s="111"/>
      <c r="ZL46" s="111"/>
      <c r="ZM46" s="111"/>
      <c r="ZN46" s="111"/>
      <c r="ZO46" s="111"/>
      <c r="ZP46" s="111"/>
      <c r="ZQ46" s="111"/>
      <c r="ZR46" s="111"/>
      <c r="ZS46" s="111"/>
      <c r="ZT46" s="111"/>
      <c r="ZU46" s="111"/>
      <c r="ZV46" s="111"/>
      <c r="ZW46" s="111"/>
      <c r="ZX46" s="111"/>
      <c r="ZY46" s="111"/>
      <c r="ZZ46" s="111"/>
      <c r="AAA46" s="111"/>
      <c r="AAB46" s="111"/>
      <c r="AAC46" s="111"/>
      <c r="AAD46" s="111"/>
      <c r="AAE46" s="111"/>
      <c r="AAF46" s="111"/>
      <c r="AAG46" s="111"/>
      <c r="AAH46" s="111"/>
      <c r="AAI46" s="111"/>
      <c r="AAJ46" s="111"/>
      <c r="AAK46" s="111"/>
      <c r="AAL46" s="111"/>
      <c r="AAM46" s="111"/>
      <c r="AAN46" s="111"/>
      <c r="AAO46" s="111"/>
      <c r="AAP46" s="111"/>
      <c r="AAQ46" s="111"/>
      <c r="AAR46" s="111"/>
      <c r="AAS46" s="111"/>
      <c r="AAT46" s="111"/>
      <c r="AAU46" s="111"/>
      <c r="AAV46" s="111"/>
      <c r="AAW46" s="111"/>
      <c r="AAX46" s="111"/>
      <c r="AAY46" s="111"/>
      <c r="AAZ46" s="111"/>
      <c r="ABA46" s="111"/>
      <c r="ABB46" s="111"/>
      <c r="ABC46" s="111"/>
      <c r="ABD46" s="111"/>
      <c r="ABE46" s="111"/>
      <c r="ABF46" s="111"/>
      <c r="ABG46" s="111"/>
      <c r="ABH46" s="111"/>
      <c r="ABI46" s="111"/>
      <c r="ABJ46" s="111"/>
      <c r="ABK46" s="111"/>
      <c r="ABL46" s="111"/>
      <c r="ABM46" s="111"/>
      <c r="ABN46" s="111"/>
      <c r="ABO46" s="111"/>
      <c r="ABP46" s="111"/>
      <c r="ABQ46" s="111"/>
      <c r="ABR46" s="111"/>
      <c r="ABS46" s="111"/>
      <c r="ABT46" s="111"/>
      <c r="ABU46" s="111"/>
      <c r="ABV46" s="111"/>
      <c r="ABW46" s="111"/>
      <c r="ABX46" s="111"/>
      <c r="ABY46" s="111"/>
      <c r="ABZ46" s="111"/>
      <c r="ACA46" s="111"/>
      <c r="ACB46" s="111"/>
      <c r="ACC46" s="111"/>
      <c r="ACD46" s="111"/>
      <c r="ACE46" s="111"/>
      <c r="ACF46" s="111"/>
      <c r="ACG46" s="111"/>
      <c r="ACH46" s="111"/>
      <c r="ACI46" s="111"/>
      <c r="ACJ46" s="111"/>
      <c r="ACK46" s="111"/>
      <c r="ACL46" s="111"/>
      <c r="ACM46" s="111"/>
      <c r="ACN46" s="111"/>
      <c r="ACO46" s="111"/>
      <c r="ACP46" s="111"/>
      <c r="ACQ46" s="111"/>
      <c r="ACR46" s="111"/>
      <c r="ACS46" s="111"/>
      <c r="ACT46" s="111"/>
      <c r="ACU46" s="111"/>
      <c r="ACV46" s="111"/>
      <c r="ACW46" s="111"/>
      <c r="ACX46" s="111"/>
      <c r="ACY46" s="111"/>
      <c r="ACZ46" s="111"/>
      <c r="ADA46" s="111"/>
      <c r="ADB46" s="111"/>
      <c r="ADC46" s="111"/>
      <c r="ADD46" s="111"/>
      <c r="ADE46" s="111"/>
      <c r="ADF46" s="111"/>
      <c r="ADG46" s="111"/>
      <c r="ADH46" s="111"/>
      <c r="ADI46" s="111"/>
      <c r="ADJ46" s="111"/>
      <c r="ADK46" s="111"/>
      <c r="ADL46" s="111"/>
      <c r="ADM46" s="111"/>
      <c r="ADN46" s="111"/>
      <c r="ADO46" s="111"/>
      <c r="ADP46" s="111"/>
      <c r="ADQ46" s="111"/>
      <c r="ADR46" s="111"/>
      <c r="ADS46" s="111"/>
      <c r="ADT46" s="111"/>
      <c r="ADU46" s="111"/>
      <c r="ADV46" s="111"/>
      <c r="ADW46" s="111"/>
      <c r="ADX46" s="111"/>
      <c r="ADY46" s="111"/>
      <c r="ADZ46" s="111"/>
      <c r="AEA46" s="111"/>
      <c r="AEB46" s="111"/>
      <c r="AEC46" s="111"/>
      <c r="AED46" s="111"/>
      <c r="AEE46" s="111"/>
      <c r="AEF46" s="111"/>
      <c r="AEG46" s="111"/>
      <c r="AEH46" s="111"/>
      <c r="AEI46" s="111"/>
      <c r="AEJ46" s="111"/>
      <c r="AEK46" s="111"/>
      <c r="AEL46" s="111"/>
      <c r="AEM46" s="111"/>
      <c r="AEN46" s="111"/>
      <c r="AEO46" s="111"/>
      <c r="AEP46" s="111"/>
      <c r="AEQ46" s="111"/>
      <c r="AER46" s="111"/>
      <c r="AES46" s="111"/>
      <c r="AET46" s="111"/>
      <c r="AEU46" s="111"/>
      <c r="AEV46" s="111"/>
      <c r="AEW46" s="111"/>
      <c r="AEX46" s="111"/>
      <c r="AEY46" s="111"/>
      <c r="AEZ46" s="111"/>
      <c r="AFA46" s="111"/>
      <c r="AFB46" s="111"/>
      <c r="AFC46" s="111"/>
      <c r="AFD46" s="111"/>
      <c r="AFE46" s="111"/>
      <c r="AFF46" s="111"/>
      <c r="AFG46" s="111"/>
      <c r="AFH46" s="111"/>
      <c r="AFI46" s="111"/>
      <c r="AFJ46" s="111"/>
      <c r="AFK46" s="111"/>
      <c r="AFL46" s="111"/>
      <c r="AFM46" s="111"/>
      <c r="AFN46" s="111"/>
      <c r="AFO46" s="111"/>
      <c r="AFP46" s="111"/>
      <c r="AFQ46" s="111"/>
      <c r="AFR46" s="111"/>
      <c r="AFS46" s="111"/>
      <c r="AFT46" s="111"/>
      <c r="AFU46" s="111"/>
      <c r="AFV46" s="111"/>
      <c r="AFW46" s="111"/>
      <c r="AFX46" s="111"/>
      <c r="AFY46" s="111"/>
      <c r="AFZ46" s="111"/>
      <c r="AGA46" s="111"/>
      <c r="AGB46" s="111"/>
      <c r="AGC46" s="111"/>
      <c r="AGD46" s="111"/>
      <c r="AGE46" s="111"/>
      <c r="AGF46" s="111"/>
      <c r="AGG46" s="111"/>
      <c r="AGH46" s="111"/>
      <c r="AGI46" s="111"/>
      <c r="AGJ46" s="111"/>
      <c r="AGK46" s="111"/>
      <c r="AGL46" s="111"/>
      <c r="AGM46" s="111"/>
      <c r="AGN46" s="111"/>
      <c r="AGO46" s="111"/>
      <c r="AGP46" s="111"/>
      <c r="AGQ46" s="111"/>
      <c r="AGR46" s="111"/>
      <c r="AGS46" s="111"/>
      <c r="AGT46" s="111"/>
      <c r="AGU46" s="111"/>
      <c r="AGV46" s="111"/>
      <c r="AGW46" s="111"/>
      <c r="AGX46" s="111"/>
      <c r="AGY46" s="111"/>
      <c r="AGZ46" s="111"/>
      <c r="AHA46" s="111"/>
      <c r="AHB46" s="111"/>
      <c r="AHC46" s="111"/>
      <c r="AHD46" s="111"/>
      <c r="AHE46" s="111"/>
      <c r="AHF46" s="111"/>
      <c r="AHG46" s="111"/>
      <c r="AHH46" s="111"/>
      <c r="AHI46" s="111"/>
      <c r="AHJ46" s="111"/>
      <c r="AHK46" s="111"/>
      <c r="AHL46" s="111"/>
      <c r="AHM46" s="111"/>
      <c r="AHN46" s="111"/>
      <c r="AHO46" s="111"/>
      <c r="AHP46" s="111"/>
      <c r="AHQ46" s="111"/>
      <c r="AHR46" s="111"/>
      <c r="AHS46" s="111"/>
      <c r="AHT46" s="111"/>
      <c r="AHU46" s="111"/>
      <c r="AHV46" s="111"/>
      <c r="AHW46" s="111"/>
    </row>
    <row r="47" spans="1:907" s="3" customFormat="1" ht="14.4" customHeight="1" x14ac:dyDescent="0.3">
      <c r="A47" s="85"/>
      <c r="B47" s="34" t="s">
        <v>78</v>
      </c>
      <c r="C47" s="33"/>
      <c r="D47" s="33"/>
      <c r="E47" s="55"/>
      <c r="F47" s="95"/>
      <c r="G47" s="95"/>
      <c r="H47" s="55"/>
      <c r="I47" s="33"/>
      <c r="J47" s="33"/>
      <c r="K47" s="35"/>
      <c r="L47" s="36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111"/>
      <c r="BI47" s="111"/>
      <c r="BJ47" s="111"/>
      <c r="BK47" s="111"/>
      <c r="BL47" s="111"/>
      <c r="BM47" s="111"/>
      <c r="BN47" s="111"/>
      <c r="BO47" s="111"/>
      <c r="BP47" s="111"/>
      <c r="BQ47" s="111"/>
      <c r="BR47" s="111"/>
      <c r="BS47" s="111"/>
      <c r="BT47" s="111"/>
      <c r="BU47" s="111"/>
      <c r="BV47" s="111"/>
      <c r="BW47" s="111"/>
      <c r="BX47" s="111"/>
      <c r="BY47" s="111"/>
      <c r="BZ47" s="111"/>
      <c r="CA47" s="111"/>
      <c r="CB47" s="111"/>
      <c r="CC47" s="111"/>
      <c r="CD47" s="111"/>
      <c r="CE47" s="111"/>
      <c r="CF47" s="111"/>
      <c r="CG47" s="111"/>
      <c r="CH47" s="111"/>
      <c r="CI47" s="111"/>
      <c r="CJ47" s="111"/>
      <c r="CK47" s="111"/>
      <c r="CL47" s="111"/>
      <c r="CM47" s="111"/>
      <c r="CN47" s="111"/>
      <c r="CO47" s="111"/>
      <c r="CP47" s="111"/>
      <c r="CQ47" s="111"/>
      <c r="CR47" s="111"/>
      <c r="CS47" s="111"/>
      <c r="CT47" s="111"/>
      <c r="CU47" s="111"/>
      <c r="CV47" s="111"/>
      <c r="CW47" s="111"/>
      <c r="CX47" s="111"/>
      <c r="CY47" s="111"/>
      <c r="CZ47" s="111"/>
      <c r="DA47" s="111"/>
      <c r="DB47" s="111"/>
      <c r="DC47" s="111"/>
      <c r="DD47" s="111"/>
      <c r="DE47" s="111"/>
      <c r="DF47" s="111"/>
      <c r="DG47" s="111"/>
      <c r="DH47" s="111"/>
      <c r="DI47" s="111"/>
      <c r="DJ47" s="111"/>
      <c r="DK47" s="111"/>
      <c r="DL47" s="111"/>
      <c r="DM47" s="111"/>
      <c r="DN47" s="111"/>
      <c r="DO47" s="111"/>
      <c r="DP47" s="111"/>
      <c r="DQ47" s="111"/>
      <c r="DR47" s="111"/>
      <c r="DS47" s="111"/>
      <c r="DT47" s="111"/>
      <c r="DU47" s="111"/>
      <c r="DV47" s="111"/>
      <c r="DW47" s="111"/>
      <c r="DX47" s="111"/>
      <c r="DY47" s="111"/>
      <c r="DZ47" s="111"/>
      <c r="EA47" s="111"/>
      <c r="EB47" s="111"/>
      <c r="EC47" s="111"/>
      <c r="ED47" s="111"/>
      <c r="EE47" s="111"/>
      <c r="EF47" s="111"/>
      <c r="EG47" s="111"/>
      <c r="EH47" s="111"/>
      <c r="EI47" s="111"/>
      <c r="EJ47" s="111"/>
      <c r="EK47" s="111"/>
      <c r="EL47" s="111"/>
      <c r="EM47" s="111"/>
      <c r="EN47" s="111"/>
      <c r="EO47" s="111"/>
      <c r="EP47" s="111"/>
      <c r="EQ47" s="111"/>
      <c r="ER47" s="111"/>
      <c r="ES47" s="111"/>
      <c r="ET47" s="111"/>
      <c r="EU47" s="111"/>
      <c r="EV47" s="111"/>
      <c r="EW47" s="111"/>
      <c r="EX47" s="111"/>
      <c r="EY47" s="111"/>
      <c r="EZ47" s="111"/>
      <c r="FA47" s="111"/>
      <c r="FB47" s="111"/>
      <c r="FC47" s="111"/>
      <c r="FD47" s="111"/>
      <c r="FE47" s="111"/>
      <c r="FF47" s="111"/>
      <c r="FG47" s="111"/>
      <c r="FH47" s="111"/>
      <c r="FI47" s="111"/>
      <c r="FJ47" s="111"/>
      <c r="FK47" s="111"/>
      <c r="FL47" s="111"/>
      <c r="FM47" s="111"/>
      <c r="FN47" s="111"/>
      <c r="FO47" s="111"/>
      <c r="FP47" s="111"/>
      <c r="FQ47" s="111"/>
      <c r="FR47" s="111"/>
      <c r="FS47" s="111"/>
      <c r="FT47" s="111"/>
      <c r="FU47" s="111"/>
      <c r="FV47" s="111"/>
      <c r="FW47" s="111"/>
      <c r="FX47" s="111"/>
      <c r="FY47" s="111"/>
      <c r="FZ47" s="111"/>
      <c r="GA47" s="111"/>
      <c r="GB47" s="111"/>
      <c r="GC47" s="111"/>
      <c r="GD47" s="111"/>
      <c r="GE47" s="111"/>
      <c r="GF47" s="111"/>
      <c r="GG47" s="111"/>
      <c r="GH47" s="111"/>
      <c r="GI47" s="111"/>
      <c r="GJ47" s="111"/>
      <c r="GK47" s="111"/>
      <c r="GL47" s="111"/>
      <c r="GM47" s="111"/>
      <c r="GN47" s="111"/>
      <c r="GO47" s="111"/>
      <c r="GP47" s="111"/>
      <c r="GQ47" s="111"/>
      <c r="GR47" s="111"/>
      <c r="GS47" s="111"/>
      <c r="GT47" s="111"/>
      <c r="GU47" s="111"/>
      <c r="GV47" s="111"/>
      <c r="GW47" s="111"/>
      <c r="GX47" s="111"/>
      <c r="GY47" s="111"/>
      <c r="GZ47" s="111"/>
      <c r="HA47" s="111"/>
      <c r="HB47" s="111"/>
      <c r="HC47" s="111"/>
      <c r="HD47" s="111"/>
      <c r="HE47" s="111"/>
      <c r="HF47" s="111"/>
      <c r="HG47" s="111"/>
      <c r="HH47" s="111"/>
      <c r="HI47" s="111"/>
      <c r="HJ47" s="111"/>
      <c r="HK47" s="111"/>
      <c r="HL47" s="111"/>
      <c r="HM47" s="111"/>
      <c r="HN47" s="111"/>
      <c r="HO47" s="111"/>
      <c r="HP47" s="111"/>
      <c r="HQ47" s="111"/>
      <c r="HR47" s="111"/>
      <c r="HS47" s="111"/>
      <c r="HT47" s="111"/>
      <c r="HU47" s="111"/>
      <c r="HV47" s="111"/>
      <c r="HW47" s="111"/>
      <c r="HX47" s="111"/>
      <c r="HY47" s="111"/>
      <c r="HZ47" s="111"/>
      <c r="IA47" s="111"/>
      <c r="IB47" s="111"/>
      <c r="IC47" s="111"/>
      <c r="ID47" s="111"/>
      <c r="IE47" s="111"/>
      <c r="IF47" s="111"/>
      <c r="IG47" s="111"/>
      <c r="IH47" s="111"/>
      <c r="II47" s="111"/>
      <c r="IJ47" s="111"/>
      <c r="IK47" s="111"/>
      <c r="IL47" s="111"/>
      <c r="IM47" s="111"/>
      <c r="IN47" s="111"/>
      <c r="IO47" s="111"/>
      <c r="IP47" s="111"/>
      <c r="IQ47" s="111"/>
      <c r="IR47" s="111"/>
      <c r="IS47" s="111"/>
      <c r="IT47" s="111"/>
      <c r="IU47" s="111"/>
      <c r="IV47" s="111"/>
      <c r="IW47" s="111"/>
      <c r="IX47" s="111"/>
      <c r="IY47" s="111"/>
      <c r="IZ47" s="111"/>
      <c r="JA47" s="111"/>
      <c r="JB47" s="111"/>
      <c r="JC47" s="111"/>
      <c r="JD47" s="111"/>
      <c r="JE47" s="111"/>
      <c r="JF47" s="111"/>
      <c r="JG47" s="111"/>
      <c r="JH47" s="111"/>
      <c r="JI47" s="111"/>
      <c r="JJ47" s="111"/>
      <c r="JK47" s="111"/>
      <c r="JL47" s="111"/>
      <c r="JM47" s="111"/>
      <c r="JN47" s="111"/>
      <c r="JO47" s="111"/>
      <c r="JP47" s="111"/>
      <c r="JQ47" s="111"/>
      <c r="JR47" s="111"/>
      <c r="JS47" s="111"/>
      <c r="JT47" s="111"/>
      <c r="JU47" s="111"/>
      <c r="JV47" s="111"/>
      <c r="JW47" s="111"/>
      <c r="JX47" s="111"/>
      <c r="JY47" s="111"/>
      <c r="JZ47" s="111"/>
      <c r="KA47" s="111"/>
      <c r="KB47" s="111"/>
      <c r="KC47" s="111"/>
      <c r="KD47" s="111"/>
      <c r="KE47" s="111"/>
      <c r="KF47" s="111"/>
      <c r="KG47" s="111"/>
      <c r="KH47" s="111"/>
      <c r="KI47" s="111"/>
      <c r="KJ47" s="111"/>
      <c r="KK47" s="111"/>
      <c r="KL47" s="111"/>
      <c r="KM47" s="111"/>
      <c r="KN47" s="111"/>
      <c r="KO47" s="111"/>
      <c r="KP47" s="111"/>
      <c r="KQ47" s="111"/>
      <c r="KR47" s="111"/>
      <c r="KS47" s="111"/>
      <c r="KT47" s="111"/>
      <c r="KU47" s="111"/>
      <c r="KV47" s="111"/>
      <c r="KW47" s="111"/>
      <c r="KX47" s="111"/>
      <c r="KY47" s="111"/>
      <c r="KZ47" s="111"/>
      <c r="LA47" s="111"/>
      <c r="LB47" s="111"/>
      <c r="LC47" s="111"/>
      <c r="LD47" s="111"/>
      <c r="LE47" s="111"/>
      <c r="LF47" s="111"/>
      <c r="LG47" s="111"/>
      <c r="LH47" s="111"/>
      <c r="LI47" s="111"/>
      <c r="LJ47" s="111"/>
      <c r="LK47" s="111"/>
      <c r="LL47" s="111"/>
      <c r="LM47" s="111"/>
      <c r="LN47" s="111"/>
      <c r="LO47" s="111"/>
      <c r="LP47" s="111"/>
      <c r="LQ47" s="111"/>
      <c r="LR47" s="111"/>
      <c r="LS47" s="111"/>
      <c r="LT47" s="111"/>
      <c r="LU47" s="111"/>
      <c r="LV47" s="111"/>
      <c r="LW47" s="111"/>
      <c r="LX47" s="111"/>
      <c r="LY47" s="111"/>
      <c r="LZ47" s="111"/>
      <c r="MA47" s="111"/>
      <c r="MB47" s="111"/>
      <c r="MC47" s="111"/>
      <c r="MD47" s="111"/>
      <c r="ME47" s="111"/>
      <c r="MF47" s="111"/>
      <c r="MG47" s="111"/>
      <c r="MH47" s="111"/>
      <c r="MI47" s="111"/>
      <c r="MJ47" s="111"/>
      <c r="MK47" s="111"/>
      <c r="ML47" s="111"/>
      <c r="MM47" s="111"/>
      <c r="MN47" s="111"/>
      <c r="MO47" s="111"/>
      <c r="MP47" s="111"/>
      <c r="MQ47" s="111"/>
      <c r="MR47" s="111"/>
      <c r="MS47" s="111"/>
      <c r="MT47" s="111"/>
      <c r="MU47" s="111"/>
      <c r="MV47" s="111"/>
      <c r="MW47" s="111"/>
      <c r="MX47" s="111"/>
      <c r="MY47" s="111"/>
      <c r="MZ47" s="111"/>
      <c r="NA47" s="111"/>
      <c r="NB47" s="111"/>
      <c r="NC47" s="111"/>
      <c r="ND47" s="111"/>
      <c r="NE47" s="111"/>
      <c r="NF47" s="111"/>
      <c r="NG47" s="111"/>
      <c r="NH47" s="111"/>
      <c r="NI47" s="111"/>
      <c r="NJ47" s="111"/>
      <c r="NK47" s="111"/>
      <c r="NL47" s="111"/>
      <c r="NM47" s="111"/>
      <c r="NN47" s="111"/>
      <c r="NO47" s="111"/>
      <c r="NP47" s="111"/>
      <c r="NQ47" s="111"/>
      <c r="NR47" s="111"/>
      <c r="NS47" s="111"/>
      <c r="NT47" s="111"/>
      <c r="NU47" s="111"/>
      <c r="NV47" s="111"/>
      <c r="NW47" s="111"/>
      <c r="NX47" s="111"/>
      <c r="NY47" s="111"/>
      <c r="NZ47" s="111"/>
      <c r="OA47" s="111"/>
      <c r="OB47" s="111"/>
      <c r="OC47" s="111"/>
      <c r="OD47" s="111"/>
      <c r="OE47" s="111"/>
      <c r="OF47" s="111"/>
      <c r="OG47" s="111"/>
      <c r="OH47" s="111"/>
      <c r="OI47" s="111"/>
      <c r="OJ47" s="111"/>
      <c r="OK47" s="111"/>
      <c r="OL47" s="111"/>
      <c r="OM47" s="111"/>
      <c r="ON47" s="111"/>
      <c r="OO47" s="111"/>
      <c r="OP47" s="111"/>
      <c r="OQ47" s="111"/>
      <c r="OR47" s="111"/>
      <c r="OS47" s="111"/>
      <c r="OT47" s="111"/>
      <c r="OU47" s="111"/>
      <c r="OV47" s="111"/>
      <c r="OW47" s="111"/>
      <c r="OX47" s="111"/>
      <c r="OY47" s="111"/>
      <c r="OZ47" s="111"/>
      <c r="PA47" s="111"/>
      <c r="PB47" s="111"/>
      <c r="PC47" s="111"/>
      <c r="PD47" s="111"/>
      <c r="PE47" s="111"/>
      <c r="PF47" s="111"/>
      <c r="PG47" s="111"/>
      <c r="PH47" s="111"/>
      <c r="PI47" s="111"/>
      <c r="PJ47" s="111"/>
      <c r="PK47" s="111"/>
      <c r="PL47" s="111"/>
      <c r="PM47" s="111"/>
      <c r="PN47" s="111"/>
      <c r="PO47" s="111"/>
      <c r="PP47" s="111"/>
      <c r="PQ47" s="111"/>
      <c r="PR47" s="111"/>
      <c r="PS47" s="111"/>
      <c r="PT47" s="111"/>
      <c r="PU47" s="111"/>
      <c r="PV47" s="111"/>
      <c r="PW47" s="111"/>
      <c r="PX47" s="111"/>
      <c r="PY47" s="111"/>
      <c r="PZ47" s="111"/>
      <c r="QA47" s="111"/>
      <c r="QB47" s="111"/>
      <c r="QC47" s="111"/>
      <c r="QD47" s="111"/>
      <c r="QE47" s="111"/>
      <c r="QF47" s="111"/>
      <c r="QG47" s="111"/>
      <c r="QH47" s="111"/>
      <c r="QI47" s="111"/>
      <c r="QJ47" s="111"/>
      <c r="QK47" s="111"/>
      <c r="QL47" s="111"/>
      <c r="QM47" s="111"/>
      <c r="QN47" s="111"/>
      <c r="QO47" s="111"/>
      <c r="QP47" s="111"/>
      <c r="QQ47" s="111"/>
      <c r="QR47" s="111"/>
      <c r="QS47" s="111"/>
      <c r="QT47" s="111"/>
      <c r="QU47" s="111"/>
      <c r="QV47" s="111"/>
      <c r="QW47" s="111"/>
      <c r="QX47" s="111"/>
      <c r="QY47" s="111"/>
      <c r="QZ47" s="111"/>
      <c r="RA47" s="111"/>
      <c r="RB47" s="111"/>
      <c r="RC47" s="111"/>
      <c r="RD47" s="111"/>
      <c r="RE47" s="111"/>
      <c r="RF47" s="111"/>
      <c r="RG47" s="111"/>
      <c r="RH47" s="111"/>
      <c r="RI47" s="111"/>
      <c r="RJ47" s="111"/>
      <c r="RK47" s="111"/>
      <c r="RL47" s="111"/>
      <c r="RM47" s="111"/>
      <c r="RN47" s="111"/>
      <c r="RO47" s="111"/>
      <c r="RP47" s="111"/>
      <c r="RQ47" s="111"/>
      <c r="RR47" s="111"/>
      <c r="RS47" s="111"/>
      <c r="RT47" s="111"/>
      <c r="RU47" s="111"/>
      <c r="RV47" s="111"/>
      <c r="RW47" s="111"/>
      <c r="RX47" s="111"/>
      <c r="RY47" s="111"/>
      <c r="RZ47" s="111"/>
      <c r="SA47" s="111"/>
      <c r="SB47" s="111"/>
      <c r="SC47" s="111"/>
      <c r="SD47" s="111"/>
      <c r="SE47" s="111"/>
      <c r="SF47" s="111"/>
      <c r="SG47" s="111"/>
      <c r="SH47" s="111"/>
      <c r="SI47" s="111"/>
      <c r="SJ47" s="111"/>
      <c r="SK47" s="111"/>
      <c r="SL47" s="111"/>
      <c r="SM47" s="111"/>
      <c r="SN47" s="111"/>
      <c r="SO47" s="111"/>
      <c r="SP47" s="111"/>
      <c r="SQ47" s="111"/>
      <c r="SR47" s="111"/>
      <c r="SS47" s="111"/>
      <c r="ST47" s="111"/>
      <c r="SU47" s="111"/>
      <c r="SV47" s="111"/>
      <c r="SW47" s="111"/>
      <c r="SX47" s="111"/>
      <c r="SY47" s="111"/>
      <c r="SZ47" s="111"/>
      <c r="TA47" s="111"/>
      <c r="TB47" s="111"/>
      <c r="TC47" s="111"/>
      <c r="TD47" s="111"/>
      <c r="TE47" s="111"/>
      <c r="TF47" s="111"/>
      <c r="TG47" s="111"/>
      <c r="TH47" s="111"/>
      <c r="TI47" s="111"/>
      <c r="TJ47" s="111"/>
      <c r="TK47" s="111"/>
      <c r="TL47" s="111"/>
      <c r="TM47" s="111"/>
      <c r="TN47" s="111"/>
      <c r="TO47" s="111"/>
      <c r="TP47" s="111"/>
      <c r="TQ47" s="111"/>
      <c r="TR47" s="111"/>
      <c r="TS47" s="111"/>
      <c r="TT47" s="111"/>
      <c r="TU47" s="111"/>
      <c r="TV47" s="111"/>
      <c r="TW47" s="111"/>
      <c r="TX47" s="111"/>
      <c r="TY47" s="111"/>
      <c r="TZ47" s="111"/>
      <c r="UA47" s="111"/>
      <c r="UB47" s="111"/>
      <c r="UC47" s="111"/>
      <c r="UD47" s="111"/>
      <c r="UE47" s="111"/>
      <c r="UF47" s="111"/>
      <c r="UG47" s="111"/>
      <c r="UH47" s="111"/>
      <c r="UI47" s="111"/>
      <c r="UJ47" s="111"/>
      <c r="UK47" s="111"/>
      <c r="UL47" s="111"/>
      <c r="UM47" s="111"/>
      <c r="UN47" s="111"/>
      <c r="UO47" s="111"/>
      <c r="UP47" s="111"/>
      <c r="UQ47" s="111"/>
      <c r="UR47" s="111"/>
      <c r="US47" s="111"/>
      <c r="UT47" s="111"/>
      <c r="UU47" s="111"/>
      <c r="UV47" s="111"/>
      <c r="UW47" s="111"/>
      <c r="UX47" s="111"/>
      <c r="UY47" s="111"/>
      <c r="UZ47" s="111"/>
      <c r="VA47" s="111"/>
      <c r="VB47" s="111"/>
      <c r="VC47" s="111"/>
      <c r="VD47" s="111"/>
      <c r="VE47" s="111"/>
      <c r="VF47" s="111"/>
      <c r="VG47" s="111"/>
      <c r="VH47" s="111"/>
      <c r="VI47" s="111"/>
      <c r="VJ47" s="111"/>
      <c r="VK47" s="111"/>
      <c r="VL47" s="111"/>
      <c r="VM47" s="111"/>
      <c r="VN47" s="111"/>
      <c r="VO47" s="111"/>
      <c r="VP47" s="111"/>
      <c r="VQ47" s="111"/>
      <c r="VR47" s="111"/>
      <c r="VS47" s="111"/>
      <c r="VT47" s="111"/>
      <c r="VU47" s="111"/>
      <c r="VV47" s="111"/>
      <c r="VW47" s="111"/>
      <c r="VX47" s="111"/>
      <c r="VY47" s="111"/>
      <c r="VZ47" s="111"/>
      <c r="WA47" s="111"/>
      <c r="WB47" s="111"/>
      <c r="WC47" s="111"/>
      <c r="WD47" s="111"/>
      <c r="WE47" s="111"/>
      <c r="WF47" s="111"/>
      <c r="WG47" s="111"/>
      <c r="WH47" s="111"/>
      <c r="WI47" s="111"/>
      <c r="WJ47" s="111"/>
      <c r="WK47" s="111"/>
      <c r="WL47" s="111"/>
      <c r="WM47" s="111"/>
      <c r="WN47" s="111"/>
      <c r="WO47" s="111"/>
      <c r="WP47" s="111"/>
      <c r="WQ47" s="111"/>
      <c r="WR47" s="111"/>
      <c r="WS47" s="111"/>
      <c r="WT47" s="111"/>
      <c r="WU47" s="111"/>
      <c r="WV47" s="111"/>
      <c r="WW47" s="111"/>
      <c r="WX47" s="111"/>
      <c r="WY47" s="111"/>
      <c r="WZ47" s="111"/>
      <c r="XA47" s="111"/>
      <c r="XB47" s="111"/>
      <c r="XC47" s="111"/>
      <c r="XD47" s="111"/>
      <c r="XE47" s="111"/>
      <c r="XF47" s="111"/>
      <c r="XG47" s="111"/>
      <c r="XH47" s="111"/>
      <c r="XI47" s="111"/>
      <c r="XJ47" s="111"/>
      <c r="XK47" s="111"/>
      <c r="XL47" s="111"/>
      <c r="XM47" s="111"/>
      <c r="XN47" s="111"/>
      <c r="XO47" s="111"/>
      <c r="XP47" s="111"/>
      <c r="XQ47" s="111"/>
      <c r="XR47" s="111"/>
      <c r="XS47" s="111"/>
      <c r="XT47" s="111"/>
      <c r="XU47" s="111"/>
      <c r="XV47" s="111"/>
      <c r="XW47" s="111"/>
      <c r="XX47" s="111"/>
      <c r="XY47" s="111"/>
      <c r="XZ47" s="111"/>
      <c r="YA47" s="111"/>
      <c r="YB47" s="111"/>
      <c r="YC47" s="111"/>
      <c r="YD47" s="111"/>
      <c r="YE47" s="111"/>
      <c r="YF47" s="111"/>
      <c r="YG47" s="111"/>
      <c r="YH47" s="111"/>
      <c r="YI47" s="111"/>
      <c r="YJ47" s="111"/>
      <c r="YK47" s="111"/>
      <c r="YL47" s="111"/>
      <c r="YM47" s="111"/>
      <c r="YN47" s="111"/>
      <c r="YO47" s="111"/>
      <c r="YP47" s="111"/>
      <c r="YQ47" s="111"/>
      <c r="YR47" s="111"/>
      <c r="YS47" s="111"/>
      <c r="YT47" s="111"/>
      <c r="YU47" s="111"/>
      <c r="YV47" s="111"/>
      <c r="YW47" s="111"/>
      <c r="YX47" s="111"/>
      <c r="YY47" s="111"/>
      <c r="YZ47" s="111"/>
      <c r="ZA47" s="111"/>
      <c r="ZB47" s="111"/>
      <c r="ZC47" s="111"/>
      <c r="ZD47" s="111"/>
      <c r="ZE47" s="111"/>
      <c r="ZF47" s="111"/>
      <c r="ZG47" s="111"/>
      <c r="ZH47" s="111"/>
      <c r="ZI47" s="111"/>
      <c r="ZJ47" s="111"/>
      <c r="ZK47" s="111"/>
      <c r="ZL47" s="111"/>
      <c r="ZM47" s="111"/>
      <c r="ZN47" s="111"/>
      <c r="ZO47" s="111"/>
      <c r="ZP47" s="111"/>
      <c r="ZQ47" s="111"/>
      <c r="ZR47" s="111"/>
      <c r="ZS47" s="111"/>
      <c r="ZT47" s="111"/>
      <c r="ZU47" s="111"/>
      <c r="ZV47" s="111"/>
      <c r="ZW47" s="111"/>
      <c r="ZX47" s="111"/>
      <c r="ZY47" s="111"/>
      <c r="ZZ47" s="111"/>
      <c r="AAA47" s="111"/>
      <c r="AAB47" s="111"/>
      <c r="AAC47" s="111"/>
      <c r="AAD47" s="111"/>
      <c r="AAE47" s="111"/>
      <c r="AAF47" s="111"/>
      <c r="AAG47" s="111"/>
      <c r="AAH47" s="111"/>
      <c r="AAI47" s="111"/>
      <c r="AAJ47" s="111"/>
      <c r="AAK47" s="111"/>
      <c r="AAL47" s="111"/>
      <c r="AAM47" s="111"/>
      <c r="AAN47" s="111"/>
      <c r="AAO47" s="111"/>
      <c r="AAP47" s="111"/>
      <c r="AAQ47" s="111"/>
      <c r="AAR47" s="111"/>
      <c r="AAS47" s="111"/>
      <c r="AAT47" s="111"/>
      <c r="AAU47" s="111"/>
      <c r="AAV47" s="111"/>
      <c r="AAW47" s="111"/>
      <c r="AAX47" s="111"/>
      <c r="AAY47" s="111"/>
      <c r="AAZ47" s="111"/>
      <c r="ABA47" s="111"/>
      <c r="ABB47" s="111"/>
      <c r="ABC47" s="111"/>
      <c r="ABD47" s="111"/>
      <c r="ABE47" s="111"/>
      <c r="ABF47" s="111"/>
      <c r="ABG47" s="111"/>
      <c r="ABH47" s="111"/>
      <c r="ABI47" s="111"/>
      <c r="ABJ47" s="111"/>
      <c r="ABK47" s="111"/>
      <c r="ABL47" s="111"/>
      <c r="ABM47" s="111"/>
      <c r="ABN47" s="111"/>
      <c r="ABO47" s="111"/>
      <c r="ABP47" s="111"/>
      <c r="ABQ47" s="111"/>
      <c r="ABR47" s="111"/>
      <c r="ABS47" s="111"/>
      <c r="ABT47" s="111"/>
      <c r="ABU47" s="111"/>
      <c r="ABV47" s="111"/>
      <c r="ABW47" s="111"/>
      <c r="ABX47" s="111"/>
      <c r="ABY47" s="111"/>
      <c r="ABZ47" s="111"/>
      <c r="ACA47" s="111"/>
      <c r="ACB47" s="111"/>
      <c r="ACC47" s="111"/>
      <c r="ACD47" s="111"/>
      <c r="ACE47" s="111"/>
      <c r="ACF47" s="111"/>
      <c r="ACG47" s="111"/>
      <c r="ACH47" s="111"/>
      <c r="ACI47" s="111"/>
      <c r="ACJ47" s="111"/>
      <c r="ACK47" s="111"/>
      <c r="ACL47" s="111"/>
      <c r="ACM47" s="111"/>
      <c r="ACN47" s="111"/>
      <c r="ACO47" s="111"/>
      <c r="ACP47" s="111"/>
      <c r="ACQ47" s="111"/>
      <c r="ACR47" s="111"/>
      <c r="ACS47" s="111"/>
      <c r="ACT47" s="111"/>
      <c r="ACU47" s="111"/>
      <c r="ACV47" s="111"/>
      <c r="ACW47" s="111"/>
      <c r="ACX47" s="111"/>
      <c r="ACY47" s="111"/>
      <c r="ACZ47" s="111"/>
      <c r="ADA47" s="111"/>
      <c r="ADB47" s="111"/>
      <c r="ADC47" s="111"/>
      <c r="ADD47" s="111"/>
      <c r="ADE47" s="111"/>
      <c r="ADF47" s="111"/>
      <c r="ADG47" s="111"/>
      <c r="ADH47" s="111"/>
      <c r="ADI47" s="111"/>
      <c r="ADJ47" s="111"/>
      <c r="ADK47" s="111"/>
      <c r="ADL47" s="111"/>
      <c r="ADM47" s="111"/>
      <c r="ADN47" s="111"/>
      <c r="ADO47" s="111"/>
      <c r="ADP47" s="111"/>
      <c r="ADQ47" s="111"/>
      <c r="ADR47" s="111"/>
      <c r="ADS47" s="111"/>
      <c r="ADT47" s="111"/>
      <c r="ADU47" s="111"/>
      <c r="ADV47" s="111"/>
      <c r="ADW47" s="111"/>
      <c r="ADX47" s="111"/>
      <c r="ADY47" s="111"/>
      <c r="ADZ47" s="111"/>
      <c r="AEA47" s="111"/>
      <c r="AEB47" s="111"/>
      <c r="AEC47" s="111"/>
      <c r="AED47" s="111"/>
      <c r="AEE47" s="111"/>
      <c r="AEF47" s="111"/>
      <c r="AEG47" s="111"/>
      <c r="AEH47" s="111"/>
      <c r="AEI47" s="111"/>
      <c r="AEJ47" s="111"/>
      <c r="AEK47" s="111"/>
      <c r="AEL47" s="111"/>
      <c r="AEM47" s="111"/>
      <c r="AEN47" s="111"/>
      <c r="AEO47" s="111"/>
      <c r="AEP47" s="111"/>
      <c r="AEQ47" s="111"/>
      <c r="AER47" s="111"/>
      <c r="AES47" s="111"/>
      <c r="AET47" s="111"/>
      <c r="AEU47" s="111"/>
      <c r="AEV47" s="111"/>
      <c r="AEW47" s="111"/>
      <c r="AEX47" s="111"/>
      <c r="AEY47" s="111"/>
      <c r="AEZ47" s="111"/>
      <c r="AFA47" s="111"/>
      <c r="AFB47" s="111"/>
      <c r="AFC47" s="111"/>
      <c r="AFD47" s="111"/>
      <c r="AFE47" s="111"/>
      <c r="AFF47" s="111"/>
      <c r="AFG47" s="111"/>
      <c r="AFH47" s="111"/>
      <c r="AFI47" s="111"/>
      <c r="AFJ47" s="111"/>
      <c r="AFK47" s="111"/>
      <c r="AFL47" s="111"/>
      <c r="AFM47" s="111"/>
      <c r="AFN47" s="111"/>
      <c r="AFO47" s="111"/>
      <c r="AFP47" s="111"/>
      <c r="AFQ47" s="111"/>
      <c r="AFR47" s="111"/>
      <c r="AFS47" s="111"/>
      <c r="AFT47" s="111"/>
      <c r="AFU47" s="111"/>
      <c r="AFV47" s="111"/>
      <c r="AFW47" s="111"/>
      <c r="AFX47" s="111"/>
      <c r="AFY47" s="111"/>
      <c r="AFZ47" s="111"/>
      <c r="AGA47" s="111"/>
      <c r="AGB47" s="111"/>
      <c r="AGC47" s="111"/>
      <c r="AGD47" s="111"/>
      <c r="AGE47" s="111"/>
      <c r="AGF47" s="111"/>
      <c r="AGG47" s="111"/>
      <c r="AGH47" s="111"/>
      <c r="AGI47" s="111"/>
      <c r="AGJ47" s="111"/>
      <c r="AGK47" s="111"/>
      <c r="AGL47" s="111"/>
      <c r="AGM47" s="111"/>
      <c r="AGN47" s="111"/>
      <c r="AGO47" s="111"/>
      <c r="AGP47" s="111"/>
      <c r="AGQ47" s="111"/>
      <c r="AGR47" s="111"/>
      <c r="AGS47" s="111"/>
      <c r="AGT47" s="111"/>
      <c r="AGU47" s="111"/>
      <c r="AGV47" s="111"/>
      <c r="AGW47" s="111"/>
      <c r="AGX47" s="111"/>
      <c r="AGY47" s="111"/>
      <c r="AGZ47" s="111"/>
      <c r="AHA47" s="111"/>
      <c r="AHB47" s="111"/>
      <c r="AHC47" s="111"/>
      <c r="AHD47" s="111"/>
      <c r="AHE47" s="111"/>
      <c r="AHF47" s="111"/>
      <c r="AHG47" s="111"/>
      <c r="AHH47" s="111"/>
      <c r="AHI47" s="111"/>
      <c r="AHJ47" s="111"/>
      <c r="AHK47" s="111"/>
      <c r="AHL47" s="111"/>
      <c r="AHM47" s="111"/>
      <c r="AHN47" s="111"/>
      <c r="AHO47" s="111"/>
      <c r="AHP47" s="111"/>
      <c r="AHQ47" s="111"/>
      <c r="AHR47" s="111"/>
      <c r="AHS47" s="111"/>
      <c r="AHT47" s="111"/>
      <c r="AHU47" s="111"/>
      <c r="AHV47" s="111"/>
      <c r="AHW47" s="111"/>
    </row>
    <row r="48" spans="1:907" ht="23.1" customHeight="1" x14ac:dyDescent="0.25">
      <c r="A48" s="122"/>
      <c r="B48" s="8" t="e" vm="30">
        <v>#VALUE!</v>
      </c>
      <c r="C48" s="24">
        <v>25300</v>
      </c>
      <c r="D48" s="25" t="s">
        <v>79</v>
      </c>
      <c r="E48" s="89">
        <v>24</v>
      </c>
      <c r="F48" s="90">
        <v>42</v>
      </c>
      <c r="G48" s="90">
        <v>39.622641509433961</v>
      </c>
      <c r="H48" s="52">
        <v>0.06</v>
      </c>
      <c r="I48" s="22"/>
      <c r="J48" s="18">
        <f t="shared" ref="J48:J99" si="2">I48*G48</f>
        <v>0</v>
      </c>
      <c r="K48" s="18">
        <f t="shared" si="1"/>
        <v>0</v>
      </c>
      <c r="L48" s="16" t="s">
        <v>80</v>
      </c>
    </row>
    <row r="49" spans="1:907" ht="23.1" customHeight="1" x14ac:dyDescent="0.25">
      <c r="A49" s="123"/>
      <c r="B49" s="9" t="e" vm="31">
        <v>#VALUE!</v>
      </c>
      <c r="C49" s="26">
        <v>25301</v>
      </c>
      <c r="D49" s="17" t="s">
        <v>81</v>
      </c>
      <c r="E49" s="91">
        <v>24</v>
      </c>
      <c r="F49" s="92">
        <v>42</v>
      </c>
      <c r="G49" s="92">
        <v>39.622641509433961</v>
      </c>
      <c r="H49" s="53">
        <v>0.06</v>
      </c>
      <c r="I49" s="23"/>
      <c r="J49" s="18">
        <f t="shared" si="2"/>
        <v>0</v>
      </c>
      <c r="K49" s="18">
        <f t="shared" si="1"/>
        <v>0</v>
      </c>
      <c r="L49" s="2" t="s">
        <v>82</v>
      </c>
    </row>
    <row r="50" spans="1:907" s="4" customFormat="1" ht="23.1" customHeight="1" x14ac:dyDescent="0.25">
      <c r="A50" s="123"/>
      <c r="B50" s="9" t="e" vm="32">
        <v>#VALUE!</v>
      </c>
      <c r="C50" s="26">
        <v>25302</v>
      </c>
      <c r="D50" s="17" t="s">
        <v>83</v>
      </c>
      <c r="E50" s="91">
        <v>45</v>
      </c>
      <c r="F50" s="92">
        <v>27</v>
      </c>
      <c r="G50" s="92">
        <v>25.471698113207545</v>
      </c>
      <c r="H50" s="53">
        <v>0.06</v>
      </c>
      <c r="I50" s="23"/>
      <c r="J50" s="18">
        <f t="shared" si="2"/>
        <v>0</v>
      </c>
      <c r="K50" s="18">
        <f t="shared" si="1"/>
        <v>0</v>
      </c>
      <c r="L50" s="2" t="s">
        <v>84</v>
      </c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1"/>
      <c r="BR50" s="111"/>
      <c r="BS50" s="111"/>
      <c r="BT50" s="111"/>
      <c r="BU50" s="111"/>
      <c r="BV50" s="111"/>
      <c r="BW50" s="111"/>
      <c r="BX50" s="111"/>
      <c r="BY50" s="111"/>
      <c r="BZ50" s="111"/>
      <c r="CA50" s="111"/>
      <c r="CB50" s="111"/>
      <c r="CC50" s="111"/>
      <c r="CD50" s="111"/>
      <c r="CE50" s="111"/>
      <c r="CF50" s="111"/>
      <c r="CG50" s="111"/>
      <c r="CH50" s="111"/>
      <c r="CI50" s="111"/>
      <c r="CJ50" s="111"/>
      <c r="CK50" s="111"/>
      <c r="CL50" s="111"/>
      <c r="CM50" s="111"/>
      <c r="CN50" s="111"/>
      <c r="CO50" s="111"/>
      <c r="CP50" s="111"/>
      <c r="CQ50" s="111"/>
      <c r="CR50" s="111"/>
      <c r="CS50" s="111"/>
      <c r="CT50" s="111"/>
      <c r="CU50" s="111"/>
      <c r="CV50" s="111"/>
      <c r="CW50" s="111"/>
      <c r="CX50" s="111"/>
      <c r="CY50" s="111"/>
      <c r="CZ50" s="111"/>
      <c r="DA50" s="111"/>
      <c r="DB50" s="111"/>
      <c r="DC50" s="111"/>
      <c r="DD50" s="111"/>
      <c r="DE50" s="111"/>
      <c r="DF50" s="111"/>
      <c r="DG50" s="111"/>
      <c r="DH50" s="111"/>
      <c r="DI50" s="111"/>
      <c r="DJ50" s="111"/>
      <c r="DK50" s="111"/>
      <c r="DL50" s="111"/>
      <c r="DM50" s="111"/>
      <c r="DN50" s="111"/>
      <c r="DO50" s="111"/>
      <c r="DP50" s="111"/>
      <c r="DQ50" s="111"/>
      <c r="DR50" s="111"/>
      <c r="DS50" s="111"/>
      <c r="DT50" s="111"/>
      <c r="DU50" s="111"/>
      <c r="DV50" s="111"/>
      <c r="DW50" s="111"/>
      <c r="DX50" s="111"/>
      <c r="DY50" s="111"/>
      <c r="DZ50" s="111"/>
      <c r="EA50" s="111"/>
      <c r="EB50" s="111"/>
      <c r="EC50" s="111"/>
      <c r="ED50" s="111"/>
      <c r="EE50" s="111"/>
      <c r="EF50" s="111"/>
      <c r="EG50" s="111"/>
      <c r="EH50" s="111"/>
      <c r="EI50" s="111"/>
      <c r="EJ50" s="111"/>
      <c r="EK50" s="111"/>
      <c r="EL50" s="111"/>
      <c r="EM50" s="111"/>
      <c r="EN50" s="111"/>
      <c r="EO50" s="111"/>
      <c r="EP50" s="111"/>
      <c r="EQ50" s="111"/>
      <c r="ER50" s="111"/>
      <c r="ES50" s="111"/>
      <c r="ET50" s="111"/>
      <c r="EU50" s="111"/>
      <c r="EV50" s="111"/>
      <c r="EW50" s="111"/>
      <c r="EX50" s="111"/>
      <c r="EY50" s="111"/>
      <c r="EZ50" s="111"/>
      <c r="FA50" s="111"/>
      <c r="FB50" s="111"/>
      <c r="FC50" s="111"/>
      <c r="FD50" s="111"/>
      <c r="FE50" s="111"/>
      <c r="FF50" s="111"/>
      <c r="FG50" s="111"/>
      <c r="FH50" s="111"/>
      <c r="FI50" s="111"/>
      <c r="FJ50" s="111"/>
      <c r="FK50" s="111"/>
      <c r="FL50" s="111"/>
      <c r="FM50" s="111"/>
      <c r="FN50" s="111"/>
      <c r="FO50" s="111"/>
      <c r="FP50" s="111"/>
      <c r="FQ50" s="111"/>
      <c r="FR50" s="111"/>
      <c r="FS50" s="111"/>
      <c r="FT50" s="111"/>
      <c r="FU50" s="111"/>
      <c r="FV50" s="111"/>
      <c r="FW50" s="111"/>
      <c r="FX50" s="111"/>
      <c r="FY50" s="111"/>
      <c r="FZ50" s="111"/>
      <c r="GA50" s="111"/>
      <c r="GB50" s="111"/>
      <c r="GC50" s="111"/>
      <c r="GD50" s="111"/>
      <c r="GE50" s="111"/>
      <c r="GF50" s="111"/>
      <c r="GG50" s="111"/>
      <c r="GH50" s="111"/>
      <c r="GI50" s="111"/>
      <c r="GJ50" s="111"/>
      <c r="GK50" s="111"/>
      <c r="GL50" s="111"/>
      <c r="GM50" s="111"/>
      <c r="GN50" s="111"/>
      <c r="GO50" s="111"/>
      <c r="GP50" s="111"/>
      <c r="GQ50" s="111"/>
      <c r="GR50" s="111"/>
      <c r="GS50" s="111"/>
      <c r="GT50" s="111"/>
      <c r="GU50" s="111"/>
      <c r="GV50" s="111"/>
      <c r="GW50" s="111"/>
      <c r="GX50" s="111"/>
      <c r="GY50" s="111"/>
      <c r="GZ50" s="111"/>
      <c r="HA50" s="111"/>
      <c r="HB50" s="111"/>
      <c r="HC50" s="111"/>
      <c r="HD50" s="111"/>
      <c r="HE50" s="111"/>
      <c r="HF50" s="111"/>
      <c r="HG50" s="111"/>
      <c r="HH50" s="111"/>
      <c r="HI50" s="111"/>
      <c r="HJ50" s="111"/>
      <c r="HK50" s="111"/>
      <c r="HL50" s="111"/>
      <c r="HM50" s="111"/>
      <c r="HN50" s="111"/>
      <c r="HO50" s="111"/>
      <c r="HP50" s="111"/>
      <c r="HQ50" s="111"/>
      <c r="HR50" s="111"/>
      <c r="HS50" s="111"/>
      <c r="HT50" s="111"/>
      <c r="HU50" s="111"/>
      <c r="HV50" s="111"/>
      <c r="HW50" s="111"/>
      <c r="HX50" s="111"/>
      <c r="HY50" s="111"/>
      <c r="HZ50" s="111"/>
      <c r="IA50" s="111"/>
      <c r="IB50" s="111"/>
      <c r="IC50" s="111"/>
      <c r="ID50" s="111"/>
      <c r="IE50" s="111"/>
      <c r="IF50" s="111"/>
      <c r="IG50" s="111"/>
      <c r="IH50" s="111"/>
      <c r="II50" s="111"/>
      <c r="IJ50" s="111"/>
      <c r="IK50" s="111"/>
      <c r="IL50" s="111"/>
      <c r="IM50" s="111"/>
      <c r="IN50" s="111"/>
      <c r="IO50" s="111"/>
      <c r="IP50" s="111"/>
      <c r="IQ50" s="111"/>
      <c r="IR50" s="111"/>
      <c r="IS50" s="111"/>
      <c r="IT50" s="111"/>
      <c r="IU50" s="111"/>
      <c r="IV50" s="111"/>
      <c r="IW50" s="111"/>
      <c r="IX50" s="111"/>
      <c r="IY50" s="111"/>
      <c r="IZ50" s="111"/>
      <c r="JA50" s="111"/>
      <c r="JB50" s="111"/>
      <c r="JC50" s="111"/>
      <c r="JD50" s="111"/>
      <c r="JE50" s="111"/>
      <c r="JF50" s="111"/>
      <c r="JG50" s="111"/>
      <c r="JH50" s="111"/>
      <c r="JI50" s="111"/>
      <c r="JJ50" s="111"/>
      <c r="JK50" s="111"/>
      <c r="JL50" s="111"/>
      <c r="JM50" s="111"/>
      <c r="JN50" s="111"/>
      <c r="JO50" s="111"/>
      <c r="JP50" s="111"/>
      <c r="JQ50" s="111"/>
      <c r="JR50" s="111"/>
      <c r="JS50" s="111"/>
      <c r="JT50" s="111"/>
      <c r="JU50" s="111"/>
      <c r="JV50" s="111"/>
      <c r="JW50" s="111"/>
      <c r="JX50" s="111"/>
      <c r="JY50" s="111"/>
      <c r="JZ50" s="111"/>
      <c r="KA50" s="111"/>
      <c r="KB50" s="111"/>
      <c r="KC50" s="111"/>
      <c r="KD50" s="111"/>
      <c r="KE50" s="111"/>
      <c r="KF50" s="111"/>
      <c r="KG50" s="111"/>
      <c r="KH50" s="111"/>
      <c r="KI50" s="111"/>
      <c r="KJ50" s="111"/>
      <c r="KK50" s="111"/>
      <c r="KL50" s="111"/>
      <c r="KM50" s="111"/>
      <c r="KN50" s="111"/>
      <c r="KO50" s="111"/>
      <c r="KP50" s="111"/>
      <c r="KQ50" s="111"/>
      <c r="KR50" s="111"/>
      <c r="KS50" s="111"/>
      <c r="KT50" s="111"/>
      <c r="KU50" s="111"/>
      <c r="KV50" s="111"/>
      <c r="KW50" s="111"/>
      <c r="KX50" s="111"/>
      <c r="KY50" s="111"/>
      <c r="KZ50" s="111"/>
      <c r="LA50" s="111"/>
      <c r="LB50" s="111"/>
      <c r="LC50" s="111"/>
      <c r="LD50" s="111"/>
      <c r="LE50" s="111"/>
      <c r="LF50" s="111"/>
      <c r="LG50" s="111"/>
      <c r="LH50" s="111"/>
      <c r="LI50" s="111"/>
      <c r="LJ50" s="111"/>
      <c r="LK50" s="111"/>
      <c r="LL50" s="111"/>
      <c r="LM50" s="111"/>
      <c r="LN50" s="111"/>
      <c r="LO50" s="111"/>
      <c r="LP50" s="111"/>
      <c r="LQ50" s="111"/>
      <c r="LR50" s="111"/>
      <c r="LS50" s="111"/>
      <c r="LT50" s="111"/>
      <c r="LU50" s="111"/>
      <c r="LV50" s="111"/>
      <c r="LW50" s="111"/>
      <c r="LX50" s="111"/>
      <c r="LY50" s="111"/>
      <c r="LZ50" s="111"/>
      <c r="MA50" s="111"/>
      <c r="MB50" s="111"/>
      <c r="MC50" s="111"/>
      <c r="MD50" s="111"/>
      <c r="ME50" s="111"/>
      <c r="MF50" s="111"/>
      <c r="MG50" s="111"/>
      <c r="MH50" s="111"/>
      <c r="MI50" s="111"/>
      <c r="MJ50" s="111"/>
      <c r="MK50" s="111"/>
      <c r="ML50" s="111"/>
      <c r="MM50" s="111"/>
      <c r="MN50" s="111"/>
      <c r="MO50" s="111"/>
      <c r="MP50" s="111"/>
      <c r="MQ50" s="111"/>
      <c r="MR50" s="111"/>
      <c r="MS50" s="111"/>
      <c r="MT50" s="111"/>
      <c r="MU50" s="111"/>
      <c r="MV50" s="111"/>
      <c r="MW50" s="111"/>
      <c r="MX50" s="111"/>
      <c r="MY50" s="111"/>
      <c r="MZ50" s="111"/>
      <c r="NA50" s="111"/>
      <c r="NB50" s="111"/>
      <c r="NC50" s="111"/>
      <c r="ND50" s="111"/>
      <c r="NE50" s="111"/>
      <c r="NF50" s="111"/>
      <c r="NG50" s="111"/>
      <c r="NH50" s="111"/>
      <c r="NI50" s="111"/>
      <c r="NJ50" s="111"/>
      <c r="NK50" s="111"/>
      <c r="NL50" s="111"/>
      <c r="NM50" s="111"/>
      <c r="NN50" s="111"/>
      <c r="NO50" s="111"/>
      <c r="NP50" s="111"/>
      <c r="NQ50" s="111"/>
      <c r="NR50" s="111"/>
      <c r="NS50" s="111"/>
      <c r="NT50" s="111"/>
      <c r="NU50" s="111"/>
      <c r="NV50" s="111"/>
      <c r="NW50" s="111"/>
      <c r="NX50" s="111"/>
      <c r="NY50" s="111"/>
      <c r="NZ50" s="111"/>
      <c r="OA50" s="111"/>
      <c r="OB50" s="111"/>
      <c r="OC50" s="111"/>
      <c r="OD50" s="111"/>
      <c r="OE50" s="111"/>
      <c r="OF50" s="111"/>
      <c r="OG50" s="111"/>
      <c r="OH50" s="111"/>
      <c r="OI50" s="111"/>
      <c r="OJ50" s="111"/>
      <c r="OK50" s="111"/>
      <c r="OL50" s="111"/>
      <c r="OM50" s="111"/>
      <c r="ON50" s="111"/>
      <c r="OO50" s="111"/>
      <c r="OP50" s="111"/>
      <c r="OQ50" s="111"/>
      <c r="OR50" s="111"/>
      <c r="OS50" s="111"/>
      <c r="OT50" s="111"/>
      <c r="OU50" s="111"/>
      <c r="OV50" s="111"/>
      <c r="OW50" s="111"/>
      <c r="OX50" s="111"/>
      <c r="OY50" s="111"/>
      <c r="OZ50" s="111"/>
      <c r="PA50" s="111"/>
      <c r="PB50" s="111"/>
      <c r="PC50" s="111"/>
      <c r="PD50" s="111"/>
      <c r="PE50" s="111"/>
      <c r="PF50" s="111"/>
      <c r="PG50" s="111"/>
      <c r="PH50" s="111"/>
      <c r="PI50" s="111"/>
      <c r="PJ50" s="111"/>
      <c r="PK50" s="111"/>
      <c r="PL50" s="111"/>
      <c r="PM50" s="111"/>
      <c r="PN50" s="111"/>
      <c r="PO50" s="111"/>
      <c r="PP50" s="111"/>
      <c r="PQ50" s="111"/>
      <c r="PR50" s="111"/>
      <c r="PS50" s="111"/>
      <c r="PT50" s="111"/>
      <c r="PU50" s="111"/>
      <c r="PV50" s="111"/>
      <c r="PW50" s="111"/>
      <c r="PX50" s="111"/>
      <c r="PY50" s="111"/>
      <c r="PZ50" s="111"/>
      <c r="QA50" s="111"/>
      <c r="QB50" s="111"/>
      <c r="QC50" s="111"/>
      <c r="QD50" s="111"/>
      <c r="QE50" s="111"/>
      <c r="QF50" s="111"/>
      <c r="QG50" s="111"/>
      <c r="QH50" s="111"/>
      <c r="QI50" s="111"/>
      <c r="QJ50" s="111"/>
      <c r="QK50" s="111"/>
      <c r="QL50" s="111"/>
      <c r="QM50" s="111"/>
      <c r="QN50" s="111"/>
      <c r="QO50" s="111"/>
      <c r="QP50" s="111"/>
      <c r="QQ50" s="111"/>
      <c r="QR50" s="111"/>
      <c r="QS50" s="111"/>
      <c r="QT50" s="111"/>
      <c r="QU50" s="111"/>
      <c r="QV50" s="111"/>
      <c r="QW50" s="111"/>
      <c r="QX50" s="111"/>
      <c r="QY50" s="111"/>
      <c r="QZ50" s="111"/>
      <c r="RA50" s="111"/>
      <c r="RB50" s="111"/>
      <c r="RC50" s="111"/>
      <c r="RD50" s="111"/>
      <c r="RE50" s="111"/>
      <c r="RF50" s="111"/>
      <c r="RG50" s="111"/>
      <c r="RH50" s="111"/>
      <c r="RI50" s="111"/>
      <c r="RJ50" s="111"/>
      <c r="RK50" s="111"/>
      <c r="RL50" s="111"/>
      <c r="RM50" s="111"/>
      <c r="RN50" s="111"/>
      <c r="RO50" s="111"/>
      <c r="RP50" s="111"/>
      <c r="RQ50" s="111"/>
      <c r="RR50" s="111"/>
      <c r="RS50" s="111"/>
      <c r="RT50" s="111"/>
      <c r="RU50" s="111"/>
      <c r="RV50" s="111"/>
      <c r="RW50" s="111"/>
      <c r="RX50" s="111"/>
      <c r="RY50" s="111"/>
      <c r="RZ50" s="111"/>
      <c r="SA50" s="111"/>
      <c r="SB50" s="111"/>
      <c r="SC50" s="111"/>
      <c r="SD50" s="111"/>
      <c r="SE50" s="111"/>
      <c r="SF50" s="111"/>
      <c r="SG50" s="111"/>
      <c r="SH50" s="111"/>
      <c r="SI50" s="111"/>
      <c r="SJ50" s="111"/>
      <c r="SK50" s="111"/>
      <c r="SL50" s="111"/>
      <c r="SM50" s="111"/>
      <c r="SN50" s="111"/>
      <c r="SO50" s="111"/>
      <c r="SP50" s="111"/>
      <c r="SQ50" s="111"/>
      <c r="SR50" s="111"/>
      <c r="SS50" s="111"/>
      <c r="ST50" s="111"/>
      <c r="SU50" s="111"/>
      <c r="SV50" s="111"/>
      <c r="SW50" s="111"/>
      <c r="SX50" s="111"/>
      <c r="SY50" s="111"/>
      <c r="SZ50" s="111"/>
      <c r="TA50" s="111"/>
      <c r="TB50" s="111"/>
      <c r="TC50" s="111"/>
      <c r="TD50" s="111"/>
      <c r="TE50" s="111"/>
      <c r="TF50" s="111"/>
      <c r="TG50" s="111"/>
      <c r="TH50" s="111"/>
      <c r="TI50" s="111"/>
      <c r="TJ50" s="111"/>
      <c r="TK50" s="111"/>
      <c r="TL50" s="111"/>
      <c r="TM50" s="111"/>
      <c r="TN50" s="111"/>
      <c r="TO50" s="111"/>
      <c r="TP50" s="111"/>
      <c r="TQ50" s="111"/>
      <c r="TR50" s="111"/>
      <c r="TS50" s="111"/>
      <c r="TT50" s="111"/>
      <c r="TU50" s="111"/>
      <c r="TV50" s="111"/>
      <c r="TW50" s="111"/>
      <c r="TX50" s="111"/>
      <c r="TY50" s="111"/>
      <c r="TZ50" s="111"/>
      <c r="UA50" s="111"/>
      <c r="UB50" s="111"/>
      <c r="UC50" s="111"/>
      <c r="UD50" s="111"/>
      <c r="UE50" s="111"/>
      <c r="UF50" s="111"/>
      <c r="UG50" s="111"/>
      <c r="UH50" s="111"/>
      <c r="UI50" s="111"/>
      <c r="UJ50" s="111"/>
      <c r="UK50" s="111"/>
      <c r="UL50" s="111"/>
      <c r="UM50" s="111"/>
      <c r="UN50" s="111"/>
      <c r="UO50" s="111"/>
      <c r="UP50" s="111"/>
      <c r="UQ50" s="111"/>
      <c r="UR50" s="111"/>
      <c r="US50" s="111"/>
      <c r="UT50" s="111"/>
      <c r="UU50" s="111"/>
      <c r="UV50" s="111"/>
      <c r="UW50" s="111"/>
      <c r="UX50" s="111"/>
      <c r="UY50" s="111"/>
      <c r="UZ50" s="111"/>
      <c r="VA50" s="111"/>
      <c r="VB50" s="111"/>
      <c r="VC50" s="111"/>
      <c r="VD50" s="111"/>
      <c r="VE50" s="111"/>
      <c r="VF50" s="111"/>
      <c r="VG50" s="111"/>
      <c r="VH50" s="111"/>
      <c r="VI50" s="111"/>
      <c r="VJ50" s="111"/>
      <c r="VK50" s="111"/>
      <c r="VL50" s="111"/>
      <c r="VM50" s="111"/>
      <c r="VN50" s="111"/>
      <c r="VO50" s="111"/>
      <c r="VP50" s="111"/>
      <c r="VQ50" s="111"/>
      <c r="VR50" s="111"/>
      <c r="VS50" s="111"/>
      <c r="VT50" s="111"/>
      <c r="VU50" s="111"/>
      <c r="VV50" s="111"/>
      <c r="VW50" s="111"/>
      <c r="VX50" s="111"/>
      <c r="VY50" s="111"/>
      <c r="VZ50" s="111"/>
      <c r="WA50" s="111"/>
      <c r="WB50" s="111"/>
      <c r="WC50" s="111"/>
      <c r="WD50" s="111"/>
      <c r="WE50" s="111"/>
      <c r="WF50" s="111"/>
      <c r="WG50" s="111"/>
      <c r="WH50" s="111"/>
      <c r="WI50" s="111"/>
      <c r="WJ50" s="111"/>
      <c r="WK50" s="111"/>
      <c r="WL50" s="111"/>
      <c r="WM50" s="111"/>
      <c r="WN50" s="111"/>
      <c r="WO50" s="111"/>
      <c r="WP50" s="111"/>
      <c r="WQ50" s="111"/>
      <c r="WR50" s="111"/>
      <c r="WS50" s="111"/>
      <c r="WT50" s="111"/>
      <c r="WU50" s="111"/>
      <c r="WV50" s="111"/>
      <c r="WW50" s="111"/>
      <c r="WX50" s="111"/>
      <c r="WY50" s="111"/>
      <c r="WZ50" s="111"/>
      <c r="XA50" s="111"/>
      <c r="XB50" s="111"/>
      <c r="XC50" s="111"/>
      <c r="XD50" s="111"/>
      <c r="XE50" s="111"/>
      <c r="XF50" s="111"/>
      <c r="XG50" s="111"/>
      <c r="XH50" s="111"/>
      <c r="XI50" s="111"/>
      <c r="XJ50" s="111"/>
      <c r="XK50" s="111"/>
      <c r="XL50" s="111"/>
      <c r="XM50" s="111"/>
      <c r="XN50" s="111"/>
      <c r="XO50" s="111"/>
      <c r="XP50" s="111"/>
      <c r="XQ50" s="111"/>
      <c r="XR50" s="111"/>
      <c r="XS50" s="111"/>
      <c r="XT50" s="111"/>
      <c r="XU50" s="111"/>
      <c r="XV50" s="111"/>
      <c r="XW50" s="111"/>
      <c r="XX50" s="111"/>
      <c r="XY50" s="111"/>
      <c r="XZ50" s="111"/>
      <c r="YA50" s="111"/>
      <c r="YB50" s="111"/>
      <c r="YC50" s="111"/>
      <c r="YD50" s="111"/>
      <c r="YE50" s="111"/>
      <c r="YF50" s="111"/>
      <c r="YG50" s="111"/>
      <c r="YH50" s="111"/>
      <c r="YI50" s="111"/>
      <c r="YJ50" s="111"/>
      <c r="YK50" s="111"/>
      <c r="YL50" s="111"/>
      <c r="YM50" s="111"/>
      <c r="YN50" s="111"/>
      <c r="YO50" s="111"/>
      <c r="YP50" s="111"/>
      <c r="YQ50" s="111"/>
      <c r="YR50" s="111"/>
      <c r="YS50" s="111"/>
      <c r="YT50" s="111"/>
      <c r="YU50" s="111"/>
      <c r="YV50" s="111"/>
      <c r="YW50" s="111"/>
      <c r="YX50" s="111"/>
      <c r="YY50" s="111"/>
      <c r="YZ50" s="111"/>
      <c r="ZA50" s="111"/>
      <c r="ZB50" s="111"/>
      <c r="ZC50" s="111"/>
      <c r="ZD50" s="111"/>
      <c r="ZE50" s="111"/>
      <c r="ZF50" s="111"/>
      <c r="ZG50" s="111"/>
      <c r="ZH50" s="111"/>
      <c r="ZI50" s="111"/>
      <c r="ZJ50" s="111"/>
      <c r="ZK50" s="111"/>
      <c r="ZL50" s="111"/>
      <c r="ZM50" s="111"/>
      <c r="ZN50" s="111"/>
      <c r="ZO50" s="111"/>
      <c r="ZP50" s="111"/>
      <c r="ZQ50" s="111"/>
      <c r="ZR50" s="111"/>
      <c r="ZS50" s="111"/>
      <c r="ZT50" s="111"/>
      <c r="ZU50" s="111"/>
      <c r="ZV50" s="111"/>
      <c r="ZW50" s="111"/>
      <c r="ZX50" s="111"/>
      <c r="ZY50" s="111"/>
      <c r="ZZ50" s="111"/>
      <c r="AAA50" s="111"/>
      <c r="AAB50" s="111"/>
      <c r="AAC50" s="111"/>
      <c r="AAD50" s="111"/>
      <c r="AAE50" s="111"/>
      <c r="AAF50" s="111"/>
      <c r="AAG50" s="111"/>
      <c r="AAH50" s="111"/>
      <c r="AAI50" s="111"/>
      <c r="AAJ50" s="111"/>
      <c r="AAK50" s="111"/>
      <c r="AAL50" s="111"/>
      <c r="AAM50" s="111"/>
      <c r="AAN50" s="111"/>
      <c r="AAO50" s="111"/>
      <c r="AAP50" s="111"/>
      <c r="AAQ50" s="111"/>
      <c r="AAR50" s="111"/>
      <c r="AAS50" s="111"/>
      <c r="AAT50" s="111"/>
      <c r="AAU50" s="111"/>
      <c r="AAV50" s="111"/>
      <c r="AAW50" s="111"/>
      <c r="AAX50" s="111"/>
      <c r="AAY50" s="111"/>
      <c r="AAZ50" s="111"/>
      <c r="ABA50" s="111"/>
      <c r="ABB50" s="111"/>
      <c r="ABC50" s="111"/>
      <c r="ABD50" s="111"/>
      <c r="ABE50" s="111"/>
      <c r="ABF50" s="111"/>
      <c r="ABG50" s="111"/>
      <c r="ABH50" s="111"/>
      <c r="ABI50" s="111"/>
      <c r="ABJ50" s="111"/>
      <c r="ABK50" s="111"/>
      <c r="ABL50" s="111"/>
      <c r="ABM50" s="111"/>
      <c r="ABN50" s="111"/>
      <c r="ABO50" s="111"/>
      <c r="ABP50" s="111"/>
      <c r="ABQ50" s="111"/>
      <c r="ABR50" s="111"/>
      <c r="ABS50" s="111"/>
      <c r="ABT50" s="111"/>
      <c r="ABU50" s="111"/>
      <c r="ABV50" s="111"/>
      <c r="ABW50" s="111"/>
      <c r="ABX50" s="111"/>
      <c r="ABY50" s="111"/>
      <c r="ABZ50" s="111"/>
      <c r="ACA50" s="111"/>
      <c r="ACB50" s="111"/>
      <c r="ACC50" s="111"/>
      <c r="ACD50" s="111"/>
      <c r="ACE50" s="111"/>
      <c r="ACF50" s="111"/>
      <c r="ACG50" s="111"/>
      <c r="ACH50" s="111"/>
      <c r="ACI50" s="111"/>
      <c r="ACJ50" s="111"/>
      <c r="ACK50" s="111"/>
      <c r="ACL50" s="111"/>
      <c r="ACM50" s="111"/>
      <c r="ACN50" s="111"/>
      <c r="ACO50" s="111"/>
      <c r="ACP50" s="111"/>
      <c r="ACQ50" s="111"/>
      <c r="ACR50" s="111"/>
      <c r="ACS50" s="111"/>
      <c r="ACT50" s="111"/>
      <c r="ACU50" s="111"/>
      <c r="ACV50" s="111"/>
      <c r="ACW50" s="111"/>
      <c r="ACX50" s="111"/>
      <c r="ACY50" s="111"/>
      <c r="ACZ50" s="111"/>
      <c r="ADA50" s="111"/>
      <c r="ADB50" s="111"/>
      <c r="ADC50" s="111"/>
      <c r="ADD50" s="111"/>
      <c r="ADE50" s="111"/>
      <c r="ADF50" s="111"/>
      <c r="ADG50" s="111"/>
      <c r="ADH50" s="111"/>
      <c r="ADI50" s="111"/>
      <c r="ADJ50" s="111"/>
      <c r="ADK50" s="111"/>
      <c r="ADL50" s="111"/>
      <c r="ADM50" s="111"/>
      <c r="ADN50" s="111"/>
      <c r="ADO50" s="111"/>
      <c r="ADP50" s="111"/>
      <c r="ADQ50" s="111"/>
      <c r="ADR50" s="111"/>
      <c r="ADS50" s="111"/>
      <c r="ADT50" s="111"/>
      <c r="ADU50" s="111"/>
      <c r="ADV50" s="111"/>
      <c r="ADW50" s="111"/>
      <c r="ADX50" s="111"/>
      <c r="ADY50" s="111"/>
      <c r="ADZ50" s="111"/>
      <c r="AEA50" s="111"/>
      <c r="AEB50" s="111"/>
      <c r="AEC50" s="111"/>
      <c r="AED50" s="111"/>
      <c r="AEE50" s="111"/>
      <c r="AEF50" s="111"/>
      <c r="AEG50" s="111"/>
      <c r="AEH50" s="111"/>
      <c r="AEI50" s="111"/>
      <c r="AEJ50" s="111"/>
      <c r="AEK50" s="111"/>
      <c r="AEL50" s="111"/>
      <c r="AEM50" s="111"/>
      <c r="AEN50" s="111"/>
      <c r="AEO50" s="111"/>
      <c r="AEP50" s="111"/>
      <c r="AEQ50" s="111"/>
      <c r="AER50" s="111"/>
      <c r="AES50" s="111"/>
      <c r="AET50" s="111"/>
      <c r="AEU50" s="111"/>
      <c r="AEV50" s="111"/>
      <c r="AEW50" s="111"/>
      <c r="AEX50" s="111"/>
      <c r="AEY50" s="111"/>
      <c r="AEZ50" s="111"/>
      <c r="AFA50" s="111"/>
      <c r="AFB50" s="111"/>
      <c r="AFC50" s="111"/>
      <c r="AFD50" s="111"/>
      <c r="AFE50" s="111"/>
      <c r="AFF50" s="111"/>
      <c r="AFG50" s="111"/>
      <c r="AFH50" s="111"/>
      <c r="AFI50" s="111"/>
      <c r="AFJ50" s="111"/>
      <c r="AFK50" s="111"/>
      <c r="AFL50" s="111"/>
      <c r="AFM50" s="111"/>
      <c r="AFN50" s="111"/>
      <c r="AFO50" s="111"/>
      <c r="AFP50" s="111"/>
      <c r="AFQ50" s="111"/>
      <c r="AFR50" s="111"/>
      <c r="AFS50" s="111"/>
      <c r="AFT50" s="111"/>
      <c r="AFU50" s="111"/>
      <c r="AFV50" s="111"/>
      <c r="AFW50" s="111"/>
      <c r="AFX50" s="111"/>
      <c r="AFY50" s="111"/>
      <c r="AFZ50" s="111"/>
      <c r="AGA50" s="111"/>
      <c r="AGB50" s="111"/>
      <c r="AGC50" s="111"/>
      <c r="AGD50" s="111"/>
      <c r="AGE50" s="111"/>
      <c r="AGF50" s="111"/>
      <c r="AGG50" s="111"/>
      <c r="AGH50" s="111"/>
      <c r="AGI50" s="111"/>
      <c r="AGJ50" s="111"/>
      <c r="AGK50" s="111"/>
      <c r="AGL50" s="111"/>
      <c r="AGM50" s="111"/>
      <c r="AGN50" s="111"/>
      <c r="AGO50" s="111"/>
      <c r="AGP50" s="111"/>
      <c r="AGQ50" s="111"/>
      <c r="AGR50" s="111"/>
      <c r="AGS50" s="111"/>
      <c r="AGT50" s="111"/>
      <c r="AGU50" s="111"/>
      <c r="AGV50" s="111"/>
      <c r="AGW50" s="111"/>
      <c r="AGX50" s="111"/>
      <c r="AGY50" s="111"/>
      <c r="AGZ50" s="111"/>
      <c r="AHA50" s="111"/>
      <c r="AHB50" s="111"/>
      <c r="AHC50" s="111"/>
      <c r="AHD50" s="111"/>
      <c r="AHE50" s="111"/>
      <c r="AHF50" s="111"/>
      <c r="AHG50" s="111"/>
      <c r="AHH50" s="111"/>
      <c r="AHI50" s="111"/>
      <c r="AHJ50" s="111"/>
      <c r="AHK50" s="111"/>
      <c r="AHL50" s="111"/>
      <c r="AHM50" s="111"/>
      <c r="AHN50" s="111"/>
      <c r="AHO50" s="111"/>
      <c r="AHP50" s="111"/>
      <c r="AHQ50" s="111"/>
      <c r="AHR50" s="111"/>
      <c r="AHS50" s="111"/>
      <c r="AHT50" s="111"/>
      <c r="AHU50" s="111"/>
      <c r="AHV50" s="111"/>
      <c r="AHW50" s="111"/>
    </row>
    <row r="51" spans="1:907" ht="23.1" customHeight="1" x14ac:dyDescent="0.25">
      <c r="A51" s="123"/>
      <c r="B51" s="9" t="e" vm="33">
        <v>#VALUE!</v>
      </c>
      <c r="C51" s="26">
        <v>25310</v>
      </c>
      <c r="D51" s="17" t="s">
        <v>85</v>
      </c>
      <c r="E51" s="91">
        <v>35</v>
      </c>
      <c r="F51" s="92">
        <v>24.5</v>
      </c>
      <c r="G51" s="92">
        <v>23.113207547169811</v>
      </c>
      <c r="H51" s="53">
        <v>0.06</v>
      </c>
      <c r="I51" s="23"/>
      <c r="J51" s="18">
        <f t="shared" si="2"/>
        <v>0</v>
      </c>
      <c r="K51" s="18">
        <f t="shared" si="1"/>
        <v>0</v>
      </c>
      <c r="L51" s="2" t="s">
        <v>86</v>
      </c>
    </row>
    <row r="52" spans="1:907" ht="23.1" customHeight="1" x14ac:dyDescent="0.25">
      <c r="A52" s="123"/>
      <c r="B52" s="9" t="e" vm="34">
        <v>#VALUE!</v>
      </c>
      <c r="C52" s="26">
        <v>25314</v>
      </c>
      <c r="D52" s="17" t="s">
        <v>87</v>
      </c>
      <c r="E52" s="91">
        <v>28</v>
      </c>
      <c r="F52" s="92">
        <v>44.800000000000004</v>
      </c>
      <c r="G52" s="92">
        <v>42.264150943396231</v>
      </c>
      <c r="H52" s="53">
        <v>0.06</v>
      </c>
      <c r="I52" s="23"/>
      <c r="J52" s="18">
        <f t="shared" si="2"/>
        <v>0</v>
      </c>
      <c r="K52" s="18">
        <f t="shared" si="1"/>
        <v>0</v>
      </c>
      <c r="L52" s="2" t="s">
        <v>88</v>
      </c>
    </row>
    <row r="53" spans="1:907" ht="23.1" customHeight="1" x14ac:dyDescent="0.25">
      <c r="A53" s="123"/>
      <c r="B53" s="9" t="e" vm="35">
        <v>#VALUE!</v>
      </c>
      <c r="C53" s="26">
        <v>25315</v>
      </c>
      <c r="D53" s="17" t="s">
        <v>89</v>
      </c>
      <c r="E53" s="91">
        <v>28</v>
      </c>
      <c r="F53" s="92">
        <v>47.6</v>
      </c>
      <c r="G53" s="92">
        <v>44.905660377358487</v>
      </c>
      <c r="H53" s="53">
        <v>0.06</v>
      </c>
      <c r="I53" s="23"/>
      <c r="J53" s="18">
        <f t="shared" si="2"/>
        <v>0</v>
      </c>
      <c r="K53" s="18">
        <f t="shared" si="1"/>
        <v>0</v>
      </c>
      <c r="L53" s="2" t="s">
        <v>90</v>
      </c>
    </row>
    <row r="54" spans="1:907" ht="23.1" customHeight="1" x14ac:dyDescent="0.25">
      <c r="A54" s="123"/>
      <c r="B54" s="9" t="e" vm="36">
        <v>#VALUE!</v>
      </c>
      <c r="C54" s="26">
        <v>25317</v>
      </c>
      <c r="D54" s="17" t="s">
        <v>91</v>
      </c>
      <c r="E54" s="91">
        <v>45</v>
      </c>
      <c r="F54" s="92">
        <v>29.25</v>
      </c>
      <c r="G54" s="92">
        <v>27.59433962264151</v>
      </c>
      <c r="H54" s="53">
        <v>0.06</v>
      </c>
      <c r="I54" s="23"/>
      <c r="J54" s="18">
        <f t="shared" si="2"/>
        <v>0</v>
      </c>
      <c r="K54" s="18">
        <f t="shared" si="1"/>
        <v>0</v>
      </c>
      <c r="L54" s="2" t="s">
        <v>92</v>
      </c>
    </row>
    <row r="55" spans="1:907" s="3" customFormat="1" ht="23.1" customHeight="1" x14ac:dyDescent="0.25">
      <c r="A55" s="123"/>
      <c r="B55" s="9" t="e" vm="37">
        <v>#VALUE!</v>
      </c>
      <c r="C55" s="26">
        <v>26489</v>
      </c>
      <c r="D55" s="17" t="s">
        <v>93</v>
      </c>
      <c r="E55" s="91">
        <v>9</v>
      </c>
      <c r="F55" s="92">
        <v>20.7</v>
      </c>
      <c r="G55" s="92">
        <v>19.528301886792452</v>
      </c>
      <c r="H55" s="53">
        <v>0.06</v>
      </c>
      <c r="I55" s="23"/>
      <c r="J55" s="18">
        <f t="shared" si="2"/>
        <v>0</v>
      </c>
      <c r="K55" s="18">
        <f t="shared" si="1"/>
        <v>0</v>
      </c>
      <c r="L55" s="2" t="s">
        <v>94</v>
      </c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111"/>
      <c r="BL55" s="111"/>
      <c r="BM55" s="111"/>
      <c r="BN55" s="111"/>
      <c r="BO55" s="111"/>
      <c r="BP55" s="111"/>
      <c r="BQ55" s="111"/>
      <c r="BR55" s="111"/>
      <c r="BS55" s="111"/>
      <c r="BT55" s="111"/>
      <c r="BU55" s="111"/>
      <c r="BV55" s="111"/>
      <c r="BW55" s="111"/>
      <c r="BX55" s="111"/>
      <c r="BY55" s="111"/>
      <c r="BZ55" s="111"/>
      <c r="CA55" s="111"/>
      <c r="CB55" s="111"/>
      <c r="CC55" s="111"/>
      <c r="CD55" s="111"/>
      <c r="CE55" s="111"/>
      <c r="CF55" s="111"/>
      <c r="CG55" s="111"/>
      <c r="CH55" s="111"/>
      <c r="CI55" s="111"/>
      <c r="CJ55" s="111"/>
      <c r="CK55" s="111"/>
      <c r="CL55" s="111"/>
      <c r="CM55" s="111"/>
      <c r="CN55" s="111"/>
      <c r="CO55" s="111"/>
      <c r="CP55" s="111"/>
      <c r="CQ55" s="111"/>
      <c r="CR55" s="111"/>
      <c r="CS55" s="111"/>
      <c r="CT55" s="111"/>
      <c r="CU55" s="111"/>
      <c r="CV55" s="111"/>
      <c r="CW55" s="111"/>
      <c r="CX55" s="111"/>
      <c r="CY55" s="111"/>
      <c r="CZ55" s="111"/>
      <c r="DA55" s="111"/>
      <c r="DB55" s="111"/>
      <c r="DC55" s="111"/>
      <c r="DD55" s="111"/>
      <c r="DE55" s="111"/>
      <c r="DF55" s="111"/>
      <c r="DG55" s="111"/>
      <c r="DH55" s="111"/>
      <c r="DI55" s="111"/>
      <c r="DJ55" s="111"/>
      <c r="DK55" s="111"/>
      <c r="DL55" s="111"/>
      <c r="DM55" s="111"/>
      <c r="DN55" s="111"/>
      <c r="DO55" s="111"/>
      <c r="DP55" s="111"/>
      <c r="DQ55" s="111"/>
      <c r="DR55" s="111"/>
      <c r="DS55" s="111"/>
      <c r="DT55" s="111"/>
      <c r="DU55" s="111"/>
      <c r="DV55" s="111"/>
      <c r="DW55" s="111"/>
      <c r="DX55" s="111"/>
      <c r="DY55" s="111"/>
      <c r="DZ55" s="111"/>
      <c r="EA55" s="111"/>
      <c r="EB55" s="111"/>
      <c r="EC55" s="111"/>
      <c r="ED55" s="111"/>
      <c r="EE55" s="111"/>
      <c r="EF55" s="111"/>
      <c r="EG55" s="111"/>
      <c r="EH55" s="111"/>
      <c r="EI55" s="111"/>
      <c r="EJ55" s="111"/>
      <c r="EK55" s="111"/>
      <c r="EL55" s="111"/>
      <c r="EM55" s="111"/>
      <c r="EN55" s="111"/>
      <c r="EO55" s="111"/>
      <c r="EP55" s="111"/>
      <c r="EQ55" s="111"/>
      <c r="ER55" s="111"/>
      <c r="ES55" s="111"/>
      <c r="ET55" s="111"/>
      <c r="EU55" s="111"/>
      <c r="EV55" s="111"/>
      <c r="EW55" s="111"/>
      <c r="EX55" s="111"/>
      <c r="EY55" s="111"/>
      <c r="EZ55" s="111"/>
      <c r="FA55" s="111"/>
      <c r="FB55" s="111"/>
      <c r="FC55" s="111"/>
      <c r="FD55" s="111"/>
      <c r="FE55" s="111"/>
      <c r="FF55" s="111"/>
      <c r="FG55" s="111"/>
      <c r="FH55" s="111"/>
      <c r="FI55" s="111"/>
      <c r="FJ55" s="111"/>
      <c r="FK55" s="111"/>
      <c r="FL55" s="111"/>
      <c r="FM55" s="111"/>
      <c r="FN55" s="111"/>
      <c r="FO55" s="111"/>
      <c r="FP55" s="111"/>
      <c r="FQ55" s="111"/>
      <c r="FR55" s="111"/>
      <c r="FS55" s="111"/>
      <c r="FT55" s="111"/>
      <c r="FU55" s="111"/>
      <c r="FV55" s="111"/>
      <c r="FW55" s="111"/>
      <c r="FX55" s="111"/>
      <c r="FY55" s="111"/>
      <c r="FZ55" s="111"/>
      <c r="GA55" s="111"/>
      <c r="GB55" s="111"/>
      <c r="GC55" s="111"/>
      <c r="GD55" s="111"/>
      <c r="GE55" s="111"/>
      <c r="GF55" s="111"/>
      <c r="GG55" s="111"/>
      <c r="GH55" s="111"/>
      <c r="GI55" s="111"/>
      <c r="GJ55" s="111"/>
      <c r="GK55" s="111"/>
      <c r="GL55" s="111"/>
      <c r="GM55" s="111"/>
      <c r="GN55" s="111"/>
      <c r="GO55" s="111"/>
      <c r="GP55" s="111"/>
      <c r="GQ55" s="111"/>
      <c r="GR55" s="111"/>
      <c r="GS55" s="111"/>
      <c r="GT55" s="111"/>
      <c r="GU55" s="111"/>
      <c r="GV55" s="111"/>
      <c r="GW55" s="111"/>
      <c r="GX55" s="111"/>
      <c r="GY55" s="111"/>
      <c r="GZ55" s="111"/>
      <c r="HA55" s="111"/>
      <c r="HB55" s="111"/>
      <c r="HC55" s="111"/>
      <c r="HD55" s="111"/>
      <c r="HE55" s="111"/>
      <c r="HF55" s="111"/>
      <c r="HG55" s="111"/>
      <c r="HH55" s="111"/>
      <c r="HI55" s="111"/>
      <c r="HJ55" s="111"/>
      <c r="HK55" s="111"/>
      <c r="HL55" s="111"/>
      <c r="HM55" s="111"/>
      <c r="HN55" s="111"/>
      <c r="HO55" s="111"/>
      <c r="HP55" s="111"/>
      <c r="HQ55" s="111"/>
      <c r="HR55" s="111"/>
      <c r="HS55" s="111"/>
      <c r="HT55" s="111"/>
      <c r="HU55" s="111"/>
      <c r="HV55" s="111"/>
      <c r="HW55" s="111"/>
      <c r="HX55" s="111"/>
      <c r="HY55" s="111"/>
      <c r="HZ55" s="111"/>
      <c r="IA55" s="111"/>
      <c r="IB55" s="111"/>
      <c r="IC55" s="111"/>
      <c r="ID55" s="111"/>
      <c r="IE55" s="111"/>
      <c r="IF55" s="111"/>
      <c r="IG55" s="111"/>
      <c r="IH55" s="111"/>
      <c r="II55" s="111"/>
      <c r="IJ55" s="111"/>
      <c r="IK55" s="111"/>
      <c r="IL55" s="111"/>
      <c r="IM55" s="111"/>
      <c r="IN55" s="111"/>
      <c r="IO55" s="111"/>
      <c r="IP55" s="111"/>
      <c r="IQ55" s="111"/>
      <c r="IR55" s="111"/>
      <c r="IS55" s="111"/>
      <c r="IT55" s="111"/>
      <c r="IU55" s="111"/>
      <c r="IV55" s="111"/>
      <c r="IW55" s="111"/>
      <c r="IX55" s="111"/>
      <c r="IY55" s="111"/>
      <c r="IZ55" s="111"/>
      <c r="JA55" s="111"/>
      <c r="JB55" s="111"/>
      <c r="JC55" s="111"/>
      <c r="JD55" s="111"/>
      <c r="JE55" s="111"/>
      <c r="JF55" s="111"/>
      <c r="JG55" s="111"/>
      <c r="JH55" s="111"/>
      <c r="JI55" s="111"/>
      <c r="JJ55" s="111"/>
      <c r="JK55" s="111"/>
      <c r="JL55" s="111"/>
      <c r="JM55" s="111"/>
      <c r="JN55" s="111"/>
      <c r="JO55" s="111"/>
      <c r="JP55" s="111"/>
      <c r="JQ55" s="111"/>
      <c r="JR55" s="111"/>
      <c r="JS55" s="111"/>
      <c r="JT55" s="111"/>
      <c r="JU55" s="111"/>
      <c r="JV55" s="111"/>
      <c r="JW55" s="111"/>
      <c r="JX55" s="111"/>
      <c r="JY55" s="111"/>
      <c r="JZ55" s="111"/>
      <c r="KA55" s="111"/>
      <c r="KB55" s="111"/>
      <c r="KC55" s="111"/>
      <c r="KD55" s="111"/>
      <c r="KE55" s="111"/>
      <c r="KF55" s="111"/>
      <c r="KG55" s="111"/>
      <c r="KH55" s="111"/>
      <c r="KI55" s="111"/>
      <c r="KJ55" s="111"/>
      <c r="KK55" s="111"/>
      <c r="KL55" s="111"/>
      <c r="KM55" s="111"/>
      <c r="KN55" s="111"/>
      <c r="KO55" s="111"/>
      <c r="KP55" s="111"/>
      <c r="KQ55" s="111"/>
      <c r="KR55" s="111"/>
      <c r="KS55" s="111"/>
      <c r="KT55" s="111"/>
      <c r="KU55" s="111"/>
      <c r="KV55" s="111"/>
      <c r="KW55" s="111"/>
      <c r="KX55" s="111"/>
      <c r="KY55" s="111"/>
      <c r="KZ55" s="111"/>
      <c r="LA55" s="111"/>
      <c r="LB55" s="111"/>
      <c r="LC55" s="111"/>
      <c r="LD55" s="111"/>
      <c r="LE55" s="111"/>
      <c r="LF55" s="111"/>
      <c r="LG55" s="111"/>
      <c r="LH55" s="111"/>
      <c r="LI55" s="111"/>
      <c r="LJ55" s="111"/>
      <c r="LK55" s="111"/>
      <c r="LL55" s="111"/>
      <c r="LM55" s="111"/>
      <c r="LN55" s="111"/>
      <c r="LO55" s="111"/>
      <c r="LP55" s="111"/>
      <c r="LQ55" s="111"/>
      <c r="LR55" s="111"/>
      <c r="LS55" s="111"/>
      <c r="LT55" s="111"/>
      <c r="LU55" s="111"/>
      <c r="LV55" s="111"/>
      <c r="LW55" s="111"/>
      <c r="LX55" s="111"/>
      <c r="LY55" s="111"/>
      <c r="LZ55" s="111"/>
      <c r="MA55" s="111"/>
      <c r="MB55" s="111"/>
      <c r="MC55" s="111"/>
      <c r="MD55" s="111"/>
      <c r="ME55" s="111"/>
      <c r="MF55" s="111"/>
      <c r="MG55" s="111"/>
      <c r="MH55" s="111"/>
      <c r="MI55" s="111"/>
      <c r="MJ55" s="111"/>
      <c r="MK55" s="111"/>
      <c r="ML55" s="111"/>
      <c r="MM55" s="111"/>
      <c r="MN55" s="111"/>
      <c r="MO55" s="111"/>
      <c r="MP55" s="111"/>
      <c r="MQ55" s="111"/>
      <c r="MR55" s="111"/>
      <c r="MS55" s="111"/>
      <c r="MT55" s="111"/>
      <c r="MU55" s="111"/>
      <c r="MV55" s="111"/>
      <c r="MW55" s="111"/>
      <c r="MX55" s="111"/>
      <c r="MY55" s="111"/>
      <c r="MZ55" s="111"/>
      <c r="NA55" s="111"/>
      <c r="NB55" s="111"/>
      <c r="NC55" s="111"/>
      <c r="ND55" s="111"/>
      <c r="NE55" s="111"/>
      <c r="NF55" s="111"/>
      <c r="NG55" s="111"/>
      <c r="NH55" s="111"/>
      <c r="NI55" s="111"/>
      <c r="NJ55" s="111"/>
      <c r="NK55" s="111"/>
      <c r="NL55" s="111"/>
      <c r="NM55" s="111"/>
      <c r="NN55" s="111"/>
      <c r="NO55" s="111"/>
      <c r="NP55" s="111"/>
      <c r="NQ55" s="111"/>
      <c r="NR55" s="111"/>
      <c r="NS55" s="111"/>
      <c r="NT55" s="111"/>
      <c r="NU55" s="111"/>
      <c r="NV55" s="111"/>
      <c r="NW55" s="111"/>
      <c r="NX55" s="111"/>
      <c r="NY55" s="111"/>
      <c r="NZ55" s="111"/>
      <c r="OA55" s="111"/>
      <c r="OB55" s="111"/>
      <c r="OC55" s="111"/>
      <c r="OD55" s="111"/>
      <c r="OE55" s="111"/>
      <c r="OF55" s="111"/>
      <c r="OG55" s="111"/>
      <c r="OH55" s="111"/>
      <c r="OI55" s="111"/>
      <c r="OJ55" s="111"/>
      <c r="OK55" s="111"/>
      <c r="OL55" s="111"/>
      <c r="OM55" s="111"/>
      <c r="ON55" s="111"/>
      <c r="OO55" s="111"/>
      <c r="OP55" s="111"/>
      <c r="OQ55" s="111"/>
      <c r="OR55" s="111"/>
      <c r="OS55" s="111"/>
      <c r="OT55" s="111"/>
      <c r="OU55" s="111"/>
      <c r="OV55" s="111"/>
      <c r="OW55" s="111"/>
      <c r="OX55" s="111"/>
      <c r="OY55" s="111"/>
      <c r="OZ55" s="111"/>
      <c r="PA55" s="111"/>
      <c r="PB55" s="111"/>
      <c r="PC55" s="111"/>
      <c r="PD55" s="111"/>
      <c r="PE55" s="111"/>
      <c r="PF55" s="111"/>
      <c r="PG55" s="111"/>
      <c r="PH55" s="111"/>
      <c r="PI55" s="111"/>
      <c r="PJ55" s="111"/>
      <c r="PK55" s="111"/>
      <c r="PL55" s="111"/>
      <c r="PM55" s="111"/>
      <c r="PN55" s="111"/>
      <c r="PO55" s="111"/>
      <c r="PP55" s="111"/>
      <c r="PQ55" s="111"/>
      <c r="PR55" s="111"/>
      <c r="PS55" s="111"/>
      <c r="PT55" s="111"/>
      <c r="PU55" s="111"/>
      <c r="PV55" s="111"/>
      <c r="PW55" s="111"/>
      <c r="PX55" s="111"/>
      <c r="PY55" s="111"/>
      <c r="PZ55" s="111"/>
      <c r="QA55" s="111"/>
      <c r="QB55" s="111"/>
      <c r="QC55" s="111"/>
      <c r="QD55" s="111"/>
      <c r="QE55" s="111"/>
      <c r="QF55" s="111"/>
      <c r="QG55" s="111"/>
      <c r="QH55" s="111"/>
      <c r="QI55" s="111"/>
      <c r="QJ55" s="111"/>
      <c r="QK55" s="111"/>
      <c r="QL55" s="111"/>
      <c r="QM55" s="111"/>
      <c r="QN55" s="111"/>
      <c r="QO55" s="111"/>
      <c r="QP55" s="111"/>
      <c r="QQ55" s="111"/>
      <c r="QR55" s="111"/>
      <c r="QS55" s="111"/>
      <c r="QT55" s="111"/>
      <c r="QU55" s="111"/>
      <c r="QV55" s="111"/>
      <c r="QW55" s="111"/>
      <c r="QX55" s="111"/>
      <c r="QY55" s="111"/>
      <c r="QZ55" s="111"/>
      <c r="RA55" s="111"/>
      <c r="RB55" s="111"/>
      <c r="RC55" s="111"/>
      <c r="RD55" s="111"/>
      <c r="RE55" s="111"/>
      <c r="RF55" s="111"/>
      <c r="RG55" s="111"/>
      <c r="RH55" s="111"/>
      <c r="RI55" s="111"/>
      <c r="RJ55" s="111"/>
      <c r="RK55" s="111"/>
      <c r="RL55" s="111"/>
      <c r="RM55" s="111"/>
      <c r="RN55" s="111"/>
      <c r="RO55" s="111"/>
      <c r="RP55" s="111"/>
      <c r="RQ55" s="111"/>
      <c r="RR55" s="111"/>
      <c r="RS55" s="111"/>
      <c r="RT55" s="111"/>
      <c r="RU55" s="111"/>
      <c r="RV55" s="111"/>
      <c r="RW55" s="111"/>
      <c r="RX55" s="111"/>
      <c r="RY55" s="111"/>
      <c r="RZ55" s="111"/>
      <c r="SA55" s="111"/>
      <c r="SB55" s="111"/>
      <c r="SC55" s="111"/>
      <c r="SD55" s="111"/>
      <c r="SE55" s="111"/>
      <c r="SF55" s="111"/>
      <c r="SG55" s="111"/>
      <c r="SH55" s="111"/>
      <c r="SI55" s="111"/>
      <c r="SJ55" s="111"/>
      <c r="SK55" s="111"/>
      <c r="SL55" s="111"/>
      <c r="SM55" s="111"/>
      <c r="SN55" s="111"/>
      <c r="SO55" s="111"/>
      <c r="SP55" s="111"/>
      <c r="SQ55" s="111"/>
      <c r="SR55" s="111"/>
      <c r="SS55" s="111"/>
      <c r="ST55" s="111"/>
      <c r="SU55" s="111"/>
      <c r="SV55" s="111"/>
      <c r="SW55" s="111"/>
      <c r="SX55" s="111"/>
      <c r="SY55" s="111"/>
      <c r="SZ55" s="111"/>
      <c r="TA55" s="111"/>
      <c r="TB55" s="111"/>
      <c r="TC55" s="111"/>
      <c r="TD55" s="111"/>
      <c r="TE55" s="111"/>
      <c r="TF55" s="111"/>
      <c r="TG55" s="111"/>
      <c r="TH55" s="111"/>
      <c r="TI55" s="111"/>
      <c r="TJ55" s="111"/>
      <c r="TK55" s="111"/>
      <c r="TL55" s="111"/>
      <c r="TM55" s="111"/>
      <c r="TN55" s="111"/>
      <c r="TO55" s="111"/>
      <c r="TP55" s="111"/>
      <c r="TQ55" s="111"/>
      <c r="TR55" s="111"/>
      <c r="TS55" s="111"/>
      <c r="TT55" s="111"/>
      <c r="TU55" s="111"/>
      <c r="TV55" s="111"/>
      <c r="TW55" s="111"/>
      <c r="TX55" s="111"/>
      <c r="TY55" s="111"/>
      <c r="TZ55" s="111"/>
      <c r="UA55" s="111"/>
      <c r="UB55" s="111"/>
      <c r="UC55" s="111"/>
      <c r="UD55" s="111"/>
      <c r="UE55" s="111"/>
      <c r="UF55" s="111"/>
      <c r="UG55" s="111"/>
      <c r="UH55" s="111"/>
      <c r="UI55" s="111"/>
      <c r="UJ55" s="111"/>
      <c r="UK55" s="111"/>
      <c r="UL55" s="111"/>
      <c r="UM55" s="111"/>
      <c r="UN55" s="111"/>
      <c r="UO55" s="111"/>
      <c r="UP55" s="111"/>
      <c r="UQ55" s="111"/>
      <c r="UR55" s="111"/>
      <c r="US55" s="111"/>
      <c r="UT55" s="111"/>
      <c r="UU55" s="111"/>
      <c r="UV55" s="111"/>
      <c r="UW55" s="111"/>
      <c r="UX55" s="111"/>
      <c r="UY55" s="111"/>
      <c r="UZ55" s="111"/>
      <c r="VA55" s="111"/>
      <c r="VB55" s="111"/>
      <c r="VC55" s="111"/>
      <c r="VD55" s="111"/>
      <c r="VE55" s="111"/>
      <c r="VF55" s="111"/>
      <c r="VG55" s="111"/>
      <c r="VH55" s="111"/>
      <c r="VI55" s="111"/>
      <c r="VJ55" s="111"/>
      <c r="VK55" s="111"/>
      <c r="VL55" s="111"/>
      <c r="VM55" s="111"/>
      <c r="VN55" s="111"/>
      <c r="VO55" s="111"/>
      <c r="VP55" s="111"/>
      <c r="VQ55" s="111"/>
      <c r="VR55" s="111"/>
      <c r="VS55" s="111"/>
      <c r="VT55" s="111"/>
      <c r="VU55" s="111"/>
      <c r="VV55" s="111"/>
      <c r="VW55" s="111"/>
      <c r="VX55" s="111"/>
      <c r="VY55" s="111"/>
      <c r="VZ55" s="111"/>
      <c r="WA55" s="111"/>
      <c r="WB55" s="111"/>
      <c r="WC55" s="111"/>
      <c r="WD55" s="111"/>
      <c r="WE55" s="111"/>
      <c r="WF55" s="111"/>
      <c r="WG55" s="111"/>
      <c r="WH55" s="111"/>
      <c r="WI55" s="111"/>
      <c r="WJ55" s="111"/>
      <c r="WK55" s="111"/>
      <c r="WL55" s="111"/>
      <c r="WM55" s="111"/>
      <c r="WN55" s="111"/>
      <c r="WO55" s="111"/>
      <c r="WP55" s="111"/>
      <c r="WQ55" s="111"/>
      <c r="WR55" s="111"/>
      <c r="WS55" s="111"/>
      <c r="WT55" s="111"/>
      <c r="WU55" s="111"/>
      <c r="WV55" s="111"/>
      <c r="WW55" s="111"/>
      <c r="WX55" s="111"/>
      <c r="WY55" s="111"/>
      <c r="WZ55" s="111"/>
      <c r="XA55" s="111"/>
      <c r="XB55" s="111"/>
      <c r="XC55" s="111"/>
      <c r="XD55" s="111"/>
      <c r="XE55" s="111"/>
      <c r="XF55" s="111"/>
      <c r="XG55" s="111"/>
      <c r="XH55" s="111"/>
      <c r="XI55" s="111"/>
      <c r="XJ55" s="111"/>
      <c r="XK55" s="111"/>
      <c r="XL55" s="111"/>
      <c r="XM55" s="111"/>
      <c r="XN55" s="111"/>
      <c r="XO55" s="111"/>
      <c r="XP55" s="111"/>
      <c r="XQ55" s="111"/>
      <c r="XR55" s="111"/>
      <c r="XS55" s="111"/>
      <c r="XT55" s="111"/>
      <c r="XU55" s="111"/>
      <c r="XV55" s="111"/>
      <c r="XW55" s="111"/>
      <c r="XX55" s="111"/>
      <c r="XY55" s="111"/>
      <c r="XZ55" s="111"/>
      <c r="YA55" s="111"/>
      <c r="YB55" s="111"/>
      <c r="YC55" s="111"/>
      <c r="YD55" s="111"/>
      <c r="YE55" s="111"/>
      <c r="YF55" s="111"/>
      <c r="YG55" s="111"/>
      <c r="YH55" s="111"/>
      <c r="YI55" s="111"/>
      <c r="YJ55" s="111"/>
      <c r="YK55" s="111"/>
      <c r="YL55" s="111"/>
      <c r="YM55" s="111"/>
      <c r="YN55" s="111"/>
      <c r="YO55" s="111"/>
      <c r="YP55" s="111"/>
      <c r="YQ55" s="111"/>
      <c r="YR55" s="111"/>
      <c r="YS55" s="111"/>
      <c r="YT55" s="111"/>
      <c r="YU55" s="111"/>
      <c r="YV55" s="111"/>
      <c r="YW55" s="111"/>
      <c r="YX55" s="111"/>
      <c r="YY55" s="111"/>
      <c r="YZ55" s="111"/>
      <c r="ZA55" s="111"/>
      <c r="ZB55" s="111"/>
      <c r="ZC55" s="111"/>
      <c r="ZD55" s="111"/>
      <c r="ZE55" s="111"/>
      <c r="ZF55" s="111"/>
      <c r="ZG55" s="111"/>
      <c r="ZH55" s="111"/>
      <c r="ZI55" s="111"/>
      <c r="ZJ55" s="111"/>
      <c r="ZK55" s="111"/>
      <c r="ZL55" s="111"/>
      <c r="ZM55" s="111"/>
      <c r="ZN55" s="111"/>
      <c r="ZO55" s="111"/>
      <c r="ZP55" s="111"/>
      <c r="ZQ55" s="111"/>
      <c r="ZR55" s="111"/>
      <c r="ZS55" s="111"/>
      <c r="ZT55" s="111"/>
      <c r="ZU55" s="111"/>
      <c r="ZV55" s="111"/>
      <c r="ZW55" s="111"/>
      <c r="ZX55" s="111"/>
      <c r="ZY55" s="111"/>
      <c r="ZZ55" s="111"/>
      <c r="AAA55" s="111"/>
      <c r="AAB55" s="111"/>
      <c r="AAC55" s="111"/>
      <c r="AAD55" s="111"/>
      <c r="AAE55" s="111"/>
      <c r="AAF55" s="111"/>
      <c r="AAG55" s="111"/>
      <c r="AAH55" s="111"/>
      <c r="AAI55" s="111"/>
      <c r="AAJ55" s="111"/>
      <c r="AAK55" s="111"/>
      <c r="AAL55" s="111"/>
      <c r="AAM55" s="111"/>
      <c r="AAN55" s="111"/>
      <c r="AAO55" s="111"/>
      <c r="AAP55" s="111"/>
      <c r="AAQ55" s="111"/>
      <c r="AAR55" s="111"/>
      <c r="AAS55" s="111"/>
      <c r="AAT55" s="111"/>
      <c r="AAU55" s="111"/>
      <c r="AAV55" s="111"/>
      <c r="AAW55" s="111"/>
      <c r="AAX55" s="111"/>
      <c r="AAY55" s="111"/>
      <c r="AAZ55" s="111"/>
      <c r="ABA55" s="111"/>
      <c r="ABB55" s="111"/>
      <c r="ABC55" s="111"/>
      <c r="ABD55" s="111"/>
      <c r="ABE55" s="111"/>
      <c r="ABF55" s="111"/>
      <c r="ABG55" s="111"/>
      <c r="ABH55" s="111"/>
      <c r="ABI55" s="111"/>
      <c r="ABJ55" s="111"/>
      <c r="ABK55" s="111"/>
      <c r="ABL55" s="111"/>
      <c r="ABM55" s="111"/>
      <c r="ABN55" s="111"/>
      <c r="ABO55" s="111"/>
      <c r="ABP55" s="111"/>
      <c r="ABQ55" s="111"/>
      <c r="ABR55" s="111"/>
      <c r="ABS55" s="111"/>
      <c r="ABT55" s="111"/>
      <c r="ABU55" s="111"/>
      <c r="ABV55" s="111"/>
      <c r="ABW55" s="111"/>
      <c r="ABX55" s="111"/>
      <c r="ABY55" s="111"/>
      <c r="ABZ55" s="111"/>
      <c r="ACA55" s="111"/>
      <c r="ACB55" s="111"/>
      <c r="ACC55" s="111"/>
      <c r="ACD55" s="111"/>
      <c r="ACE55" s="111"/>
      <c r="ACF55" s="111"/>
      <c r="ACG55" s="111"/>
      <c r="ACH55" s="111"/>
      <c r="ACI55" s="111"/>
      <c r="ACJ55" s="111"/>
      <c r="ACK55" s="111"/>
      <c r="ACL55" s="111"/>
      <c r="ACM55" s="111"/>
      <c r="ACN55" s="111"/>
      <c r="ACO55" s="111"/>
      <c r="ACP55" s="111"/>
      <c r="ACQ55" s="111"/>
      <c r="ACR55" s="111"/>
      <c r="ACS55" s="111"/>
      <c r="ACT55" s="111"/>
      <c r="ACU55" s="111"/>
      <c r="ACV55" s="111"/>
      <c r="ACW55" s="111"/>
      <c r="ACX55" s="111"/>
      <c r="ACY55" s="111"/>
      <c r="ACZ55" s="111"/>
      <c r="ADA55" s="111"/>
      <c r="ADB55" s="111"/>
      <c r="ADC55" s="111"/>
      <c r="ADD55" s="111"/>
      <c r="ADE55" s="111"/>
      <c r="ADF55" s="111"/>
      <c r="ADG55" s="111"/>
      <c r="ADH55" s="111"/>
      <c r="ADI55" s="111"/>
      <c r="ADJ55" s="111"/>
      <c r="ADK55" s="111"/>
      <c r="ADL55" s="111"/>
      <c r="ADM55" s="111"/>
      <c r="ADN55" s="111"/>
      <c r="ADO55" s="111"/>
      <c r="ADP55" s="111"/>
      <c r="ADQ55" s="111"/>
      <c r="ADR55" s="111"/>
      <c r="ADS55" s="111"/>
      <c r="ADT55" s="111"/>
      <c r="ADU55" s="111"/>
      <c r="ADV55" s="111"/>
      <c r="ADW55" s="111"/>
      <c r="ADX55" s="111"/>
      <c r="ADY55" s="111"/>
      <c r="ADZ55" s="111"/>
      <c r="AEA55" s="111"/>
      <c r="AEB55" s="111"/>
      <c r="AEC55" s="111"/>
      <c r="AED55" s="111"/>
      <c r="AEE55" s="111"/>
      <c r="AEF55" s="111"/>
      <c r="AEG55" s="111"/>
      <c r="AEH55" s="111"/>
      <c r="AEI55" s="111"/>
      <c r="AEJ55" s="111"/>
      <c r="AEK55" s="111"/>
      <c r="AEL55" s="111"/>
      <c r="AEM55" s="111"/>
      <c r="AEN55" s="111"/>
      <c r="AEO55" s="111"/>
      <c r="AEP55" s="111"/>
      <c r="AEQ55" s="111"/>
      <c r="AER55" s="111"/>
      <c r="AES55" s="111"/>
      <c r="AET55" s="111"/>
      <c r="AEU55" s="111"/>
      <c r="AEV55" s="111"/>
      <c r="AEW55" s="111"/>
      <c r="AEX55" s="111"/>
      <c r="AEY55" s="111"/>
      <c r="AEZ55" s="111"/>
      <c r="AFA55" s="111"/>
      <c r="AFB55" s="111"/>
      <c r="AFC55" s="111"/>
      <c r="AFD55" s="111"/>
      <c r="AFE55" s="111"/>
      <c r="AFF55" s="111"/>
      <c r="AFG55" s="111"/>
      <c r="AFH55" s="111"/>
      <c r="AFI55" s="111"/>
      <c r="AFJ55" s="111"/>
      <c r="AFK55" s="111"/>
      <c r="AFL55" s="111"/>
      <c r="AFM55" s="111"/>
      <c r="AFN55" s="111"/>
      <c r="AFO55" s="111"/>
      <c r="AFP55" s="111"/>
      <c r="AFQ55" s="111"/>
      <c r="AFR55" s="111"/>
      <c r="AFS55" s="111"/>
      <c r="AFT55" s="111"/>
      <c r="AFU55" s="111"/>
      <c r="AFV55" s="111"/>
      <c r="AFW55" s="111"/>
      <c r="AFX55" s="111"/>
      <c r="AFY55" s="111"/>
      <c r="AFZ55" s="111"/>
      <c r="AGA55" s="111"/>
      <c r="AGB55" s="111"/>
      <c r="AGC55" s="111"/>
      <c r="AGD55" s="111"/>
      <c r="AGE55" s="111"/>
      <c r="AGF55" s="111"/>
      <c r="AGG55" s="111"/>
      <c r="AGH55" s="111"/>
      <c r="AGI55" s="111"/>
      <c r="AGJ55" s="111"/>
      <c r="AGK55" s="111"/>
      <c r="AGL55" s="111"/>
      <c r="AGM55" s="111"/>
      <c r="AGN55" s="111"/>
      <c r="AGO55" s="111"/>
      <c r="AGP55" s="111"/>
      <c r="AGQ55" s="111"/>
      <c r="AGR55" s="111"/>
      <c r="AGS55" s="111"/>
      <c r="AGT55" s="111"/>
      <c r="AGU55" s="111"/>
      <c r="AGV55" s="111"/>
      <c r="AGW55" s="111"/>
      <c r="AGX55" s="111"/>
      <c r="AGY55" s="111"/>
      <c r="AGZ55" s="111"/>
      <c r="AHA55" s="111"/>
      <c r="AHB55" s="111"/>
      <c r="AHC55" s="111"/>
      <c r="AHD55" s="111"/>
      <c r="AHE55" s="111"/>
      <c r="AHF55" s="111"/>
      <c r="AHG55" s="111"/>
      <c r="AHH55" s="111"/>
      <c r="AHI55" s="111"/>
      <c r="AHJ55" s="111"/>
      <c r="AHK55" s="111"/>
      <c r="AHL55" s="111"/>
      <c r="AHM55" s="111"/>
      <c r="AHN55" s="111"/>
      <c r="AHO55" s="111"/>
      <c r="AHP55" s="111"/>
      <c r="AHQ55" s="111"/>
      <c r="AHR55" s="111"/>
      <c r="AHS55" s="111"/>
      <c r="AHT55" s="111"/>
      <c r="AHU55" s="111"/>
      <c r="AHV55" s="111"/>
      <c r="AHW55" s="111"/>
    </row>
    <row r="56" spans="1:907" ht="23.1" customHeight="1" x14ac:dyDescent="0.25">
      <c r="A56" s="123"/>
      <c r="B56" s="9" t="e" vm="38">
        <v>#VALUE!</v>
      </c>
      <c r="C56" s="26">
        <v>47910</v>
      </c>
      <c r="D56" s="17" t="s">
        <v>95</v>
      </c>
      <c r="E56" s="91">
        <v>6</v>
      </c>
      <c r="F56" s="92">
        <f>4.95*6</f>
        <v>29.700000000000003</v>
      </c>
      <c r="G56" s="92">
        <f>F56/1.06</f>
        <v>28.018867924528305</v>
      </c>
      <c r="H56" s="53">
        <v>0.06</v>
      </c>
      <c r="I56" s="23"/>
      <c r="J56" s="18">
        <f t="shared" si="2"/>
        <v>0</v>
      </c>
      <c r="K56" s="18">
        <f t="shared" si="1"/>
        <v>0</v>
      </c>
      <c r="L56" s="2" t="s">
        <v>96</v>
      </c>
    </row>
    <row r="57" spans="1:907" ht="23.1" customHeight="1" x14ac:dyDescent="0.25">
      <c r="A57" s="123"/>
      <c r="B57" s="9" t="e" vm="39">
        <v>#VALUE!</v>
      </c>
      <c r="C57" s="26">
        <v>25012</v>
      </c>
      <c r="D57" s="17" t="s">
        <v>97</v>
      </c>
      <c r="E57" s="91">
        <v>1</v>
      </c>
      <c r="F57" s="92">
        <v>14.9</v>
      </c>
      <c r="G57" s="92">
        <v>14.056603773584905</v>
      </c>
      <c r="H57" s="53">
        <v>0.06</v>
      </c>
      <c r="I57" s="23"/>
      <c r="J57" s="18">
        <f t="shared" si="2"/>
        <v>0</v>
      </c>
      <c r="K57" s="18">
        <f t="shared" si="1"/>
        <v>0</v>
      </c>
      <c r="L57" s="2" t="s">
        <v>98</v>
      </c>
    </row>
    <row r="58" spans="1:907" ht="23.1" customHeight="1" x14ac:dyDescent="0.25">
      <c r="A58" s="123"/>
      <c r="B58" s="9" t="e" vm="40">
        <v>#VALUE!</v>
      </c>
      <c r="C58" s="26">
        <v>25011</v>
      </c>
      <c r="D58" s="17" t="s">
        <v>99</v>
      </c>
      <c r="E58" s="91">
        <v>9</v>
      </c>
      <c r="F58" s="92">
        <v>43.65</v>
      </c>
      <c r="G58" s="92">
        <v>41.179245283018865</v>
      </c>
      <c r="H58" s="53">
        <v>0.06</v>
      </c>
      <c r="I58" s="23"/>
      <c r="J58" s="18">
        <f t="shared" si="2"/>
        <v>0</v>
      </c>
      <c r="K58" s="18">
        <f t="shared" si="1"/>
        <v>0</v>
      </c>
      <c r="L58" s="2" t="s">
        <v>100</v>
      </c>
    </row>
    <row r="59" spans="1:907" s="4" customFormat="1" ht="23.1" customHeight="1" x14ac:dyDescent="0.25">
      <c r="A59" s="123"/>
      <c r="B59" s="9" t="e" vm="41">
        <v>#VALUE!</v>
      </c>
      <c r="C59" s="26">
        <v>47904</v>
      </c>
      <c r="D59" s="17" t="s">
        <v>101</v>
      </c>
      <c r="E59" s="91">
        <v>6</v>
      </c>
      <c r="F59" s="92">
        <f>6*5.2</f>
        <v>31.200000000000003</v>
      </c>
      <c r="G59" s="92">
        <f>F59/1.06</f>
        <v>29.433962264150946</v>
      </c>
      <c r="H59" s="53">
        <v>0.06</v>
      </c>
      <c r="I59" s="23"/>
      <c r="J59" s="18">
        <f t="shared" si="2"/>
        <v>0</v>
      </c>
      <c r="K59" s="18">
        <f t="shared" si="1"/>
        <v>0</v>
      </c>
      <c r="L59" s="2" t="s">
        <v>102</v>
      </c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  <c r="AW59" s="111"/>
      <c r="AX59" s="111"/>
      <c r="AY59" s="111"/>
      <c r="AZ59" s="111"/>
      <c r="BA59" s="111"/>
      <c r="BB59" s="111"/>
      <c r="BC59" s="111"/>
      <c r="BD59" s="111"/>
      <c r="BE59" s="111"/>
      <c r="BF59" s="111"/>
      <c r="BG59" s="111"/>
      <c r="BH59" s="111"/>
      <c r="BI59" s="111"/>
      <c r="BJ59" s="111"/>
      <c r="BK59" s="111"/>
      <c r="BL59" s="111"/>
      <c r="BM59" s="111"/>
      <c r="BN59" s="111"/>
      <c r="BO59" s="111"/>
      <c r="BP59" s="111"/>
      <c r="BQ59" s="111"/>
      <c r="BR59" s="111"/>
      <c r="BS59" s="111"/>
      <c r="BT59" s="111"/>
      <c r="BU59" s="111"/>
      <c r="BV59" s="111"/>
      <c r="BW59" s="111"/>
      <c r="BX59" s="111"/>
      <c r="BY59" s="111"/>
      <c r="BZ59" s="111"/>
      <c r="CA59" s="111"/>
      <c r="CB59" s="111"/>
      <c r="CC59" s="111"/>
      <c r="CD59" s="111"/>
      <c r="CE59" s="111"/>
      <c r="CF59" s="111"/>
      <c r="CG59" s="111"/>
      <c r="CH59" s="111"/>
      <c r="CI59" s="111"/>
      <c r="CJ59" s="111"/>
      <c r="CK59" s="111"/>
      <c r="CL59" s="111"/>
      <c r="CM59" s="111"/>
      <c r="CN59" s="111"/>
      <c r="CO59" s="111"/>
      <c r="CP59" s="111"/>
      <c r="CQ59" s="111"/>
      <c r="CR59" s="111"/>
      <c r="CS59" s="111"/>
      <c r="CT59" s="111"/>
      <c r="CU59" s="111"/>
      <c r="CV59" s="111"/>
      <c r="CW59" s="111"/>
      <c r="CX59" s="111"/>
      <c r="CY59" s="111"/>
      <c r="CZ59" s="111"/>
      <c r="DA59" s="111"/>
      <c r="DB59" s="111"/>
      <c r="DC59" s="111"/>
      <c r="DD59" s="111"/>
      <c r="DE59" s="111"/>
      <c r="DF59" s="111"/>
      <c r="DG59" s="111"/>
      <c r="DH59" s="111"/>
      <c r="DI59" s="111"/>
      <c r="DJ59" s="111"/>
      <c r="DK59" s="111"/>
      <c r="DL59" s="111"/>
      <c r="DM59" s="111"/>
      <c r="DN59" s="111"/>
      <c r="DO59" s="111"/>
      <c r="DP59" s="111"/>
      <c r="DQ59" s="111"/>
      <c r="DR59" s="111"/>
      <c r="DS59" s="111"/>
      <c r="DT59" s="111"/>
      <c r="DU59" s="111"/>
      <c r="DV59" s="111"/>
      <c r="DW59" s="111"/>
      <c r="DX59" s="111"/>
      <c r="DY59" s="111"/>
      <c r="DZ59" s="111"/>
      <c r="EA59" s="111"/>
      <c r="EB59" s="111"/>
      <c r="EC59" s="111"/>
      <c r="ED59" s="111"/>
      <c r="EE59" s="111"/>
      <c r="EF59" s="111"/>
      <c r="EG59" s="111"/>
      <c r="EH59" s="111"/>
      <c r="EI59" s="111"/>
      <c r="EJ59" s="111"/>
      <c r="EK59" s="111"/>
      <c r="EL59" s="111"/>
      <c r="EM59" s="111"/>
      <c r="EN59" s="111"/>
      <c r="EO59" s="111"/>
      <c r="EP59" s="111"/>
      <c r="EQ59" s="111"/>
      <c r="ER59" s="111"/>
      <c r="ES59" s="111"/>
      <c r="ET59" s="111"/>
      <c r="EU59" s="111"/>
      <c r="EV59" s="111"/>
      <c r="EW59" s="111"/>
      <c r="EX59" s="111"/>
      <c r="EY59" s="111"/>
      <c r="EZ59" s="111"/>
      <c r="FA59" s="111"/>
      <c r="FB59" s="111"/>
      <c r="FC59" s="111"/>
      <c r="FD59" s="111"/>
      <c r="FE59" s="111"/>
      <c r="FF59" s="111"/>
      <c r="FG59" s="111"/>
      <c r="FH59" s="111"/>
      <c r="FI59" s="111"/>
      <c r="FJ59" s="111"/>
      <c r="FK59" s="111"/>
      <c r="FL59" s="111"/>
      <c r="FM59" s="111"/>
      <c r="FN59" s="111"/>
      <c r="FO59" s="111"/>
      <c r="FP59" s="111"/>
      <c r="FQ59" s="111"/>
      <c r="FR59" s="111"/>
      <c r="FS59" s="111"/>
      <c r="FT59" s="111"/>
      <c r="FU59" s="111"/>
      <c r="FV59" s="111"/>
      <c r="FW59" s="111"/>
      <c r="FX59" s="111"/>
      <c r="FY59" s="111"/>
      <c r="FZ59" s="111"/>
      <c r="GA59" s="111"/>
      <c r="GB59" s="111"/>
      <c r="GC59" s="111"/>
      <c r="GD59" s="111"/>
      <c r="GE59" s="111"/>
      <c r="GF59" s="111"/>
      <c r="GG59" s="111"/>
      <c r="GH59" s="111"/>
      <c r="GI59" s="111"/>
      <c r="GJ59" s="111"/>
      <c r="GK59" s="111"/>
      <c r="GL59" s="111"/>
      <c r="GM59" s="111"/>
      <c r="GN59" s="111"/>
      <c r="GO59" s="111"/>
      <c r="GP59" s="111"/>
      <c r="GQ59" s="111"/>
      <c r="GR59" s="111"/>
      <c r="GS59" s="111"/>
      <c r="GT59" s="111"/>
      <c r="GU59" s="111"/>
      <c r="GV59" s="111"/>
      <c r="GW59" s="111"/>
      <c r="GX59" s="111"/>
      <c r="GY59" s="111"/>
      <c r="GZ59" s="111"/>
      <c r="HA59" s="111"/>
      <c r="HB59" s="111"/>
      <c r="HC59" s="111"/>
      <c r="HD59" s="111"/>
      <c r="HE59" s="111"/>
      <c r="HF59" s="111"/>
      <c r="HG59" s="111"/>
      <c r="HH59" s="111"/>
      <c r="HI59" s="111"/>
      <c r="HJ59" s="111"/>
      <c r="HK59" s="111"/>
      <c r="HL59" s="111"/>
      <c r="HM59" s="111"/>
      <c r="HN59" s="111"/>
      <c r="HO59" s="111"/>
      <c r="HP59" s="111"/>
      <c r="HQ59" s="111"/>
      <c r="HR59" s="111"/>
      <c r="HS59" s="111"/>
      <c r="HT59" s="111"/>
      <c r="HU59" s="111"/>
      <c r="HV59" s="111"/>
      <c r="HW59" s="111"/>
      <c r="HX59" s="111"/>
      <c r="HY59" s="111"/>
      <c r="HZ59" s="111"/>
      <c r="IA59" s="111"/>
      <c r="IB59" s="111"/>
      <c r="IC59" s="111"/>
      <c r="ID59" s="111"/>
      <c r="IE59" s="111"/>
      <c r="IF59" s="111"/>
      <c r="IG59" s="111"/>
      <c r="IH59" s="111"/>
      <c r="II59" s="111"/>
      <c r="IJ59" s="111"/>
      <c r="IK59" s="111"/>
      <c r="IL59" s="111"/>
      <c r="IM59" s="111"/>
      <c r="IN59" s="111"/>
      <c r="IO59" s="111"/>
      <c r="IP59" s="111"/>
      <c r="IQ59" s="111"/>
      <c r="IR59" s="111"/>
      <c r="IS59" s="111"/>
      <c r="IT59" s="111"/>
      <c r="IU59" s="111"/>
      <c r="IV59" s="111"/>
      <c r="IW59" s="111"/>
      <c r="IX59" s="111"/>
      <c r="IY59" s="111"/>
      <c r="IZ59" s="111"/>
      <c r="JA59" s="111"/>
      <c r="JB59" s="111"/>
      <c r="JC59" s="111"/>
      <c r="JD59" s="111"/>
      <c r="JE59" s="111"/>
      <c r="JF59" s="111"/>
      <c r="JG59" s="111"/>
      <c r="JH59" s="111"/>
      <c r="JI59" s="111"/>
      <c r="JJ59" s="111"/>
      <c r="JK59" s="111"/>
      <c r="JL59" s="111"/>
      <c r="JM59" s="111"/>
      <c r="JN59" s="111"/>
      <c r="JO59" s="111"/>
      <c r="JP59" s="111"/>
      <c r="JQ59" s="111"/>
      <c r="JR59" s="111"/>
      <c r="JS59" s="111"/>
      <c r="JT59" s="111"/>
      <c r="JU59" s="111"/>
      <c r="JV59" s="111"/>
      <c r="JW59" s="111"/>
      <c r="JX59" s="111"/>
      <c r="JY59" s="111"/>
      <c r="JZ59" s="111"/>
      <c r="KA59" s="111"/>
      <c r="KB59" s="111"/>
      <c r="KC59" s="111"/>
      <c r="KD59" s="111"/>
      <c r="KE59" s="111"/>
      <c r="KF59" s="111"/>
      <c r="KG59" s="111"/>
      <c r="KH59" s="111"/>
      <c r="KI59" s="111"/>
      <c r="KJ59" s="111"/>
      <c r="KK59" s="111"/>
      <c r="KL59" s="111"/>
      <c r="KM59" s="111"/>
      <c r="KN59" s="111"/>
      <c r="KO59" s="111"/>
      <c r="KP59" s="111"/>
      <c r="KQ59" s="111"/>
      <c r="KR59" s="111"/>
      <c r="KS59" s="111"/>
      <c r="KT59" s="111"/>
      <c r="KU59" s="111"/>
      <c r="KV59" s="111"/>
      <c r="KW59" s="111"/>
      <c r="KX59" s="111"/>
      <c r="KY59" s="111"/>
      <c r="KZ59" s="111"/>
      <c r="LA59" s="111"/>
      <c r="LB59" s="111"/>
      <c r="LC59" s="111"/>
      <c r="LD59" s="111"/>
      <c r="LE59" s="111"/>
      <c r="LF59" s="111"/>
      <c r="LG59" s="111"/>
      <c r="LH59" s="111"/>
      <c r="LI59" s="111"/>
      <c r="LJ59" s="111"/>
      <c r="LK59" s="111"/>
      <c r="LL59" s="111"/>
      <c r="LM59" s="111"/>
      <c r="LN59" s="111"/>
      <c r="LO59" s="111"/>
      <c r="LP59" s="111"/>
      <c r="LQ59" s="111"/>
      <c r="LR59" s="111"/>
      <c r="LS59" s="111"/>
      <c r="LT59" s="111"/>
      <c r="LU59" s="111"/>
      <c r="LV59" s="111"/>
      <c r="LW59" s="111"/>
      <c r="LX59" s="111"/>
      <c r="LY59" s="111"/>
      <c r="LZ59" s="111"/>
      <c r="MA59" s="111"/>
      <c r="MB59" s="111"/>
      <c r="MC59" s="111"/>
      <c r="MD59" s="111"/>
      <c r="ME59" s="111"/>
      <c r="MF59" s="111"/>
      <c r="MG59" s="111"/>
      <c r="MH59" s="111"/>
      <c r="MI59" s="111"/>
      <c r="MJ59" s="111"/>
      <c r="MK59" s="111"/>
      <c r="ML59" s="111"/>
      <c r="MM59" s="111"/>
      <c r="MN59" s="111"/>
      <c r="MO59" s="111"/>
      <c r="MP59" s="111"/>
      <c r="MQ59" s="111"/>
      <c r="MR59" s="111"/>
      <c r="MS59" s="111"/>
      <c r="MT59" s="111"/>
      <c r="MU59" s="111"/>
      <c r="MV59" s="111"/>
      <c r="MW59" s="111"/>
      <c r="MX59" s="111"/>
      <c r="MY59" s="111"/>
      <c r="MZ59" s="111"/>
      <c r="NA59" s="111"/>
      <c r="NB59" s="111"/>
      <c r="NC59" s="111"/>
      <c r="ND59" s="111"/>
      <c r="NE59" s="111"/>
      <c r="NF59" s="111"/>
      <c r="NG59" s="111"/>
      <c r="NH59" s="111"/>
      <c r="NI59" s="111"/>
      <c r="NJ59" s="111"/>
      <c r="NK59" s="111"/>
      <c r="NL59" s="111"/>
      <c r="NM59" s="111"/>
      <c r="NN59" s="111"/>
      <c r="NO59" s="111"/>
      <c r="NP59" s="111"/>
      <c r="NQ59" s="111"/>
      <c r="NR59" s="111"/>
      <c r="NS59" s="111"/>
      <c r="NT59" s="111"/>
      <c r="NU59" s="111"/>
      <c r="NV59" s="111"/>
      <c r="NW59" s="111"/>
      <c r="NX59" s="111"/>
      <c r="NY59" s="111"/>
      <c r="NZ59" s="111"/>
      <c r="OA59" s="111"/>
      <c r="OB59" s="111"/>
      <c r="OC59" s="111"/>
      <c r="OD59" s="111"/>
      <c r="OE59" s="111"/>
      <c r="OF59" s="111"/>
      <c r="OG59" s="111"/>
      <c r="OH59" s="111"/>
      <c r="OI59" s="111"/>
      <c r="OJ59" s="111"/>
      <c r="OK59" s="111"/>
      <c r="OL59" s="111"/>
      <c r="OM59" s="111"/>
      <c r="ON59" s="111"/>
      <c r="OO59" s="111"/>
      <c r="OP59" s="111"/>
      <c r="OQ59" s="111"/>
      <c r="OR59" s="111"/>
      <c r="OS59" s="111"/>
      <c r="OT59" s="111"/>
      <c r="OU59" s="111"/>
      <c r="OV59" s="111"/>
      <c r="OW59" s="111"/>
      <c r="OX59" s="111"/>
      <c r="OY59" s="111"/>
      <c r="OZ59" s="111"/>
      <c r="PA59" s="111"/>
      <c r="PB59" s="111"/>
      <c r="PC59" s="111"/>
      <c r="PD59" s="111"/>
      <c r="PE59" s="111"/>
      <c r="PF59" s="111"/>
      <c r="PG59" s="111"/>
      <c r="PH59" s="111"/>
      <c r="PI59" s="111"/>
      <c r="PJ59" s="111"/>
      <c r="PK59" s="111"/>
      <c r="PL59" s="111"/>
      <c r="PM59" s="111"/>
      <c r="PN59" s="111"/>
      <c r="PO59" s="111"/>
      <c r="PP59" s="111"/>
      <c r="PQ59" s="111"/>
      <c r="PR59" s="111"/>
      <c r="PS59" s="111"/>
      <c r="PT59" s="111"/>
      <c r="PU59" s="111"/>
      <c r="PV59" s="111"/>
      <c r="PW59" s="111"/>
      <c r="PX59" s="111"/>
      <c r="PY59" s="111"/>
      <c r="PZ59" s="111"/>
      <c r="QA59" s="111"/>
      <c r="QB59" s="111"/>
      <c r="QC59" s="111"/>
      <c r="QD59" s="111"/>
      <c r="QE59" s="111"/>
      <c r="QF59" s="111"/>
      <c r="QG59" s="111"/>
      <c r="QH59" s="111"/>
      <c r="QI59" s="111"/>
      <c r="QJ59" s="111"/>
      <c r="QK59" s="111"/>
      <c r="QL59" s="111"/>
      <c r="QM59" s="111"/>
      <c r="QN59" s="111"/>
      <c r="QO59" s="111"/>
      <c r="QP59" s="111"/>
      <c r="QQ59" s="111"/>
      <c r="QR59" s="111"/>
      <c r="QS59" s="111"/>
      <c r="QT59" s="111"/>
      <c r="QU59" s="111"/>
      <c r="QV59" s="111"/>
      <c r="QW59" s="111"/>
      <c r="QX59" s="111"/>
      <c r="QY59" s="111"/>
      <c r="QZ59" s="111"/>
      <c r="RA59" s="111"/>
      <c r="RB59" s="111"/>
      <c r="RC59" s="111"/>
      <c r="RD59" s="111"/>
      <c r="RE59" s="111"/>
      <c r="RF59" s="111"/>
      <c r="RG59" s="111"/>
      <c r="RH59" s="111"/>
      <c r="RI59" s="111"/>
      <c r="RJ59" s="111"/>
      <c r="RK59" s="111"/>
      <c r="RL59" s="111"/>
      <c r="RM59" s="111"/>
      <c r="RN59" s="111"/>
      <c r="RO59" s="111"/>
      <c r="RP59" s="111"/>
      <c r="RQ59" s="111"/>
      <c r="RR59" s="111"/>
      <c r="RS59" s="111"/>
      <c r="RT59" s="111"/>
      <c r="RU59" s="111"/>
      <c r="RV59" s="111"/>
      <c r="RW59" s="111"/>
      <c r="RX59" s="111"/>
      <c r="RY59" s="111"/>
      <c r="RZ59" s="111"/>
      <c r="SA59" s="111"/>
      <c r="SB59" s="111"/>
      <c r="SC59" s="111"/>
      <c r="SD59" s="111"/>
      <c r="SE59" s="111"/>
      <c r="SF59" s="111"/>
      <c r="SG59" s="111"/>
      <c r="SH59" s="111"/>
      <c r="SI59" s="111"/>
      <c r="SJ59" s="111"/>
      <c r="SK59" s="111"/>
      <c r="SL59" s="111"/>
      <c r="SM59" s="111"/>
      <c r="SN59" s="111"/>
      <c r="SO59" s="111"/>
      <c r="SP59" s="111"/>
      <c r="SQ59" s="111"/>
      <c r="SR59" s="111"/>
      <c r="SS59" s="111"/>
      <c r="ST59" s="111"/>
      <c r="SU59" s="111"/>
      <c r="SV59" s="111"/>
      <c r="SW59" s="111"/>
      <c r="SX59" s="111"/>
      <c r="SY59" s="111"/>
      <c r="SZ59" s="111"/>
      <c r="TA59" s="111"/>
      <c r="TB59" s="111"/>
      <c r="TC59" s="111"/>
      <c r="TD59" s="111"/>
      <c r="TE59" s="111"/>
      <c r="TF59" s="111"/>
      <c r="TG59" s="111"/>
      <c r="TH59" s="111"/>
      <c r="TI59" s="111"/>
      <c r="TJ59" s="111"/>
      <c r="TK59" s="111"/>
      <c r="TL59" s="111"/>
      <c r="TM59" s="111"/>
      <c r="TN59" s="111"/>
      <c r="TO59" s="111"/>
      <c r="TP59" s="111"/>
      <c r="TQ59" s="111"/>
      <c r="TR59" s="111"/>
      <c r="TS59" s="111"/>
      <c r="TT59" s="111"/>
      <c r="TU59" s="111"/>
      <c r="TV59" s="111"/>
      <c r="TW59" s="111"/>
      <c r="TX59" s="111"/>
      <c r="TY59" s="111"/>
      <c r="TZ59" s="111"/>
      <c r="UA59" s="111"/>
      <c r="UB59" s="111"/>
      <c r="UC59" s="111"/>
      <c r="UD59" s="111"/>
      <c r="UE59" s="111"/>
      <c r="UF59" s="111"/>
      <c r="UG59" s="111"/>
      <c r="UH59" s="111"/>
      <c r="UI59" s="111"/>
      <c r="UJ59" s="111"/>
      <c r="UK59" s="111"/>
      <c r="UL59" s="111"/>
      <c r="UM59" s="111"/>
      <c r="UN59" s="111"/>
      <c r="UO59" s="111"/>
      <c r="UP59" s="111"/>
      <c r="UQ59" s="111"/>
      <c r="UR59" s="111"/>
      <c r="US59" s="111"/>
      <c r="UT59" s="111"/>
      <c r="UU59" s="111"/>
      <c r="UV59" s="111"/>
      <c r="UW59" s="111"/>
      <c r="UX59" s="111"/>
      <c r="UY59" s="111"/>
      <c r="UZ59" s="111"/>
      <c r="VA59" s="111"/>
      <c r="VB59" s="111"/>
      <c r="VC59" s="111"/>
      <c r="VD59" s="111"/>
      <c r="VE59" s="111"/>
      <c r="VF59" s="111"/>
      <c r="VG59" s="111"/>
      <c r="VH59" s="111"/>
      <c r="VI59" s="111"/>
      <c r="VJ59" s="111"/>
      <c r="VK59" s="111"/>
      <c r="VL59" s="111"/>
      <c r="VM59" s="111"/>
      <c r="VN59" s="111"/>
      <c r="VO59" s="111"/>
      <c r="VP59" s="111"/>
      <c r="VQ59" s="111"/>
      <c r="VR59" s="111"/>
      <c r="VS59" s="111"/>
      <c r="VT59" s="111"/>
      <c r="VU59" s="111"/>
      <c r="VV59" s="111"/>
      <c r="VW59" s="111"/>
      <c r="VX59" s="111"/>
      <c r="VY59" s="111"/>
      <c r="VZ59" s="111"/>
      <c r="WA59" s="111"/>
      <c r="WB59" s="111"/>
      <c r="WC59" s="111"/>
      <c r="WD59" s="111"/>
      <c r="WE59" s="111"/>
      <c r="WF59" s="111"/>
      <c r="WG59" s="111"/>
      <c r="WH59" s="111"/>
      <c r="WI59" s="111"/>
      <c r="WJ59" s="111"/>
      <c r="WK59" s="111"/>
      <c r="WL59" s="111"/>
      <c r="WM59" s="111"/>
      <c r="WN59" s="111"/>
      <c r="WO59" s="111"/>
      <c r="WP59" s="111"/>
      <c r="WQ59" s="111"/>
      <c r="WR59" s="111"/>
      <c r="WS59" s="111"/>
      <c r="WT59" s="111"/>
      <c r="WU59" s="111"/>
      <c r="WV59" s="111"/>
      <c r="WW59" s="111"/>
      <c r="WX59" s="111"/>
      <c r="WY59" s="111"/>
      <c r="WZ59" s="111"/>
      <c r="XA59" s="111"/>
      <c r="XB59" s="111"/>
      <c r="XC59" s="111"/>
      <c r="XD59" s="111"/>
      <c r="XE59" s="111"/>
      <c r="XF59" s="111"/>
      <c r="XG59" s="111"/>
      <c r="XH59" s="111"/>
      <c r="XI59" s="111"/>
      <c r="XJ59" s="111"/>
      <c r="XK59" s="111"/>
      <c r="XL59" s="111"/>
      <c r="XM59" s="111"/>
      <c r="XN59" s="111"/>
      <c r="XO59" s="111"/>
      <c r="XP59" s="111"/>
      <c r="XQ59" s="111"/>
      <c r="XR59" s="111"/>
      <c r="XS59" s="111"/>
      <c r="XT59" s="111"/>
      <c r="XU59" s="111"/>
      <c r="XV59" s="111"/>
      <c r="XW59" s="111"/>
      <c r="XX59" s="111"/>
      <c r="XY59" s="111"/>
      <c r="XZ59" s="111"/>
      <c r="YA59" s="111"/>
      <c r="YB59" s="111"/>
      <c r="YC59" s="111"/>
      <c r="YD59" s="111"/>
      <c r="YE59" s="111"/>
      <c r="YF59" s="111"/>
      <c r="YG59" s="111"/>
      <c r="YH59" s="111"/>
      <c r="YI59" s="111"/>
      <c r="YJ59" s="111"/>
      <c r="YK59" s="111"/>
      <c r="YL59" s="111"/>
      <c r="YM59" s="111"/>
      <c r="YN59" s="111"/>
      <c r="YO59" s="111"/>
      <c r="YP59" s="111"/>
      <c r="YQ59" s="111"/>
      <c r="YR59" s="111"/>
      <c r="YS59" s="111"/>
      <c r="YT59" s="111"/>
      <c r="YU59" s="111"/>
      <c r="YV59" s="111"/>
      <c r="YW59" s="111"/>
      <c r="YX59" s="111"/>
      <c r="YY59" s="111"/>
      <c r="YZ59" s="111"/>
      <c r="ZA59" s="111"/>
      <c r="ZB59" s="111"/>
      <c r="ZC59" s="111"/>
      <c r="ZD59" s="111"/>
      <c r="ZE59" s="111"/>
      <c r="ZF59" s="111"/>
      <c r="ZG59" s="111"/>
      <c r="ZH59" s="111"/>
      <c r="ZI59" s="111"/>
      <c r="ZJ59" s="111"/>
      <c r="ZK59" s="111"/>
      <c r="ZL59" s="111"/>
      <c r="ZM59" s="111"/>
      <c r="ZN59" s="111"/>
      <c r="ZO59" s="111"/>
      <c r="ZP59" s="111"/>
      <c r="ZQ59" s="111"/>
      <c r="ZR59" s="111"/>
      <c r="ZS59" s="111"/>
      <c r="ZT59" s="111"/>
      <c r="ZU59" s="111"/>
      <c r="ZV59" s="111"/>
      <c r="ZW59" s="111"/>
      <c r="ZX59" s="111"/>
      <c r="ZY59" s="111"/>
      <c r="ZZ59" s="111"/>
      <c r="AAA59" s="111"/>
      <c r="AAB59" s="111"/>
      <c r="AAC59" s="111"/>
      <c r="AAD59" s="111"/>
      <c r="AAE59" s="111"/>
      <c r="AAF59" s="111"/>
      <c r="AAG59" s="111"/>
      <c r="AAH59" s="111"/>
      <c r="AAI59" s="111"/>
      <c r="AAJ59" s="111"/>
      <c r="AAK59" s="111"/>
      <c r="AAL59" s="111"/>
      <c r="AAM59" s="111"/>
      <c r="AAN59" s="111"/>
      <c r="AAO59" s="111"/>
      <c r="AAP59" s="111"/>
      <c r="AAQ59" s="111"/>
      <c r="AAR59" s="111"/>
      <c r="AAS59" s="111"/>
      <c r="AAT59" s="111"/>
      <c r="AAU59" s="111"/>
      <c r="AAV59" s="111"/>
      <c r="AAW59" s="111"/>
      <c r="AAX59" s="111"/>
      <c r="AAY59" s="111"/>
      <c r="AAZ59" s="111"/>
      <c r="ABA59" s="111"/>
      <c r="ABB59" s="111"/>
      <c r="ABC59" s="111"/>
      <c r="ABD59" s="111"/>
      <c r="ABE59" s="111"/>
      <c r="ABF59" s="111"/>
      <c r="ABG59" s="111"/>
      <c r="ABH59" s="111"/>
      <c r="ABI59" s="111"/>
      <c r="ABJ59" s="111"/>
      <c r="ABK59" s="111"/>
      <c r="ABL59" s="111"/>
      <c r="ABM59" s="111"/>
      <c r="ABN59" s="111"/>
      <c r="ABO59" s="111"/>
      <c r="ABP59" s="111"/>
      <c r="ABQ59" s="111"/>
      <c r="ABR59" s="111"/>
      <c r="ABS59" s="111"/>
      <c r="ABT59" s="111"/>
      <c r="ABU59" s="111"/>
      <c r="ABV59" s="111"/>
      <c r="ABW59" s="111"/>
      <c r="ABX59" s="111"/>
      <c r="ABY59" s="111"/>
      <c r="ABZ59" s="111"/>
      <c r="ACA59" s="111"/>
      <c r="ACB59" s="111"/>
      <c r="ACC59" s="111"/>
      <c r="ACD59" s="111"/>
      <c r="ACE59" s="111"/>
      <c r="ACF59" s="111"/>
      <c r="ACG59" s="111"/>
      <c r="ACH59" s="111"/>
      <c r="ACI59" s="111"/>
      <c r="ACJ59" s="111"/>
      <c r="ACK59" s="111"/>
      <c r="ACL59" s="111"/>
      <c r="ACM59" s="111"/>
      <c r="ACN59" s="111"/>
      <c r="ACO59" s="111"/>
      <c r="ACP59" s="111"/>
      <c r="ACQ59" s="111"/>
      <c r="ACR59" s="111"/>
      <c r="ACS59" s="111"/>
      <c r="ACT59" s="111"/>
      <c r="ACU59" s="111"/>
      <c r="ACV59" s="111"/>
      <c r="ACW59" s="111"/>
      <c r="ACX59" s="111"/>
      <c r="ACY59" s="111"/>
      <c r="ACZ59" s="111"/>
      <c r="ADA59" s="111"/>
      <c r="ADB59" s="111"/>
      <c r="ADC59" s="111"/>
      <c r="ADD59" s="111"/>
      <c r="ADE59" s="111"/>
      <c r="ADF59" s="111"/>
      <c r="ADG59" s="111"/>
      <c r="ADH59" s="111"/>
      <c r="ADI59" s="111"/>
      <c r="ADJ59" s="111"/>
      <c r="ADK59" s="111"/>
      <c r="ADL59" s="111"/>
      <c r="ADM59" s="111"/>
      <c r="ADN59" s="111"/>
      <c r="ADO59" s="111"/>
      <c r="ADP59" s="111"/>
      <c r="ADQ59" s="111"/>
      <c r="ADR59" s="111"/>
      <c r="ADS59" s="111"/>
      <c r="ADT59" s="111"/>
      <c r="ADU59" s="111"/>
      <c r="ADV59" s="111"/>
      <c r="ADW59" s="111"/>
      <c r="ADX59" s="111"/>
      <c r="ADY59" s="111"/>
      <c r="ADZ59" s="111"/>
      <c r="AEA59" s="111"/>
      <c r="AEB59" s="111"/>
      <c r="AEC59" s="111"/>
      <c r="AED59" s="111"/>
      <c r="AEE59" s="111"/>
      <c r="AEF59" s="111"/>
      <c r="AEG59" s="111"/>
      <c r="AEH59" s="111"/>
      <c r="AEI59" s="111"/>
      <c r="AEJ59" s="111"/>
      <c r="AEK59" s="111"/>
      <c r="AEL59" s="111"/>
      <c r="AEM59" s="111"/>
      <c r="AEN59" s="111"/>
      <c r="AEO59" s="111"/>
      <c r="AEP59" s="111"/>
      <c r="AEQ59" s="111"/>
      <c r="AER59" s="111"/>
      <c r="AES59" s="111"/>
      <c r="AET59" s="111"/>
      <c r="AEU59" s="111"/>
      <c r="AEV59" s="111"/>
      <c r="AEW59" s="111"/>
      <c r="AEX59" s="111"/>
      <c r="AEY59" s="111"/>
      <c r="AEZ59" s="111"/>
      <c r="AFA59" s="111"/>
      <c r="AFB59" s="111"/>
      <c r="AFC59" s="111"/>
      <c r="AFD59" s="111"/>
      <c r="AFE59" s="111"/>
      <c r="AFF59" s="111"/>
      <c r="AFG59" s="111"/>
      <c r="AFH59" s="111"/>
      <c r="AFI59" s="111"/>
      <c r="AFJ59" s="111"/>
      <c r="AFK59" s="111"/>
      <c r="AFL59" s="111"/>
      <c r="AFM59" s="111"/>
      <c r="AFN59" s="111"/>
      <c r="AFO59" s="111"/>
      <c r="AFP59" s="111"/>
      <c r="AFQ59" s="111"/>
      <c r="AFR59" s="111"/>
      <c r="AFS59" s="111"/>
      <c r="AFT59" s="111"/>
      <c r="AFU59" s="111"/>
      <c r="AFV59" s="111"/>
      <c r="AFW59" s="111"/>
      <c r="AFX59" s="111"/>
      <c r="AFY59" s="111"/>
      <c r="AFZ59" s="111"/>
      <c r="AGA59" s="111"/>
      <c r="AGB59" s="111"/>
      <c r="AGC59" s="111"/>
      <c r="AGD59" s="111"/>
      <c r="AGE59" s="111"/>
      <c r="AGF59" s="111"/>
      <c r="AGG59" s="111"/>
      <c r="AGH59" s="111"/>
      <c r="AGI59" s="111"/>
      <c r="AGJ59" s="111"/>
      <c r="AGK59" s="111"/>
      <c r="AGL59" s="111"/>
      <c r="AGM59" s="111"/>
      <c r="AGN59" s="111"/>
      <c r="AGO59" s="111"/>
      <c r="AGP59" s="111"/>
      <c r="AGQ59" s="111"/>
      <c r="AGR59" s="111"/>
      <c r="AGS59" s="111"/>
      <c r="AGT59" s="111"/>
      <c r="AGU59" s="111"/>
      <c r="AGV59" s="111"/>
      <c r="AGW59" s="111"/>
      <c r="AGX59" s="111"/>
      <c r="AGY59" s="111"/>
      <c r="AGZ59" s="111"/>
      <c r="AHA59" s="111"/>
      <c r="AHB59" s="111"/>
      <c r="AHC59" s="111"/>
      <c r="AHD59" s="111"/>
      <c r="AHE59" s="111"/>
      <c r="AHF59" s="111"/>
      <c r="AHG59" s="111"/>
      <c r="AHH59" s="111"/>
      <c r="AHI59" s="111"/>
      <c r="AHJ59" s="111"/>
      <c r="AHK59" s="111"/>
      <c r="AHL59" s="111"/>
      <c r="AHM59" s="111"/>
      <c r="AHN59" s="111"/>
      <c r="AHO59" s="111"/>
      <c r="AHP59" s="111"/>
      <c r="AHQ59" s="111"/>
      <c r="AHR59" s="111"/>
      <c r="AHS59" s="111"/>
      <c r="AHT59" s="111"/>
      <c r="AHU59" s="111"/>
      <c r="AHV59" s="111"/>
      <c r="AHW59" s="111"/>
    </row>
    <row r="60" spans="1:907" ht="23.1" customHeight="1" x14ac:dyDescent="0.25">
      <c r="A60" s="123"/>
      <c r="B60" s="9" t="e" vm="42">
        <v>#VALUE!</v>
      </c>
      <c r="C60" s="26">
        <v>47905</v>
      </c>
      <c r="D60" s="17" t="s">
        <v>103</v>
      </c>
      <c r="E60" s="91">
        <v>6</v>
      </c>
      <c r="F60" s="92">
        <f t="shared" ref="F60:F61" si="3">6*5.2</f>
        <v>31.200000000000003</v>
      </c>
      <c r="G60" s="92">
        <f t="shared" ref="G60:G61" si="4">F60/1.06</f>
        <v>29.433962264150946</v>
      </c>
      <c r="H60" s="53">
        <v>0.06</v>
      </c>
      <c r="I60" s="23"/>
      <c r="J60" s="18">
        <f t="shared" si="2"/>
        <v>0</v>
      </c>
      <c r="K60" s="18">
        <f t="shared" si="1"/>
        <v>0</v>
      </c>
      <c r="L60" s="2" t="s">
        <v>104</v>
      </c>
    </row>
    <row r="61" spans="1:907" ht="23.1" customHeight="1" x14ac:dyDescent="0.25">
      <c r="A61" s="123"/>
      <c r="B61" s="9" t="e" vm="43">
        <v>#VALUE!</v>
      </c>
      <c r="C61" s="26">
        <v>47916</v>
      </c>
      <c r="D61" s="17" t="s">
        <v>105</v>
      </c>
      <c r="E61" s="91">
        <v>6</v>
      </c>
      <c r="F61" s="92">
        <f t="shared" si="3"/>
        <v>31.200000000000003</v>
      </c>
      <c r="G61" s="92">
        <f t="shared" si="4"/>
        <v>29.433962264150946</v>
      </c>
      <c r="H61" s="53">
        <v>0.06</v>
      </c>
      <c r="I61" s="23"/>
      <c r="J61" s="18">
        <f t="shared" si="2"/>
        <v>0</v>
      </c>
      <c r="K61" s="18">
        <f t="shared" si="1"/>
        <v>0</v>
      </c>
      <c r="L61" s="2" t="s">
        <v>106</v>
      </c>
    </row>
    <row r="62" spans="1:907" ht="23.1" customHeight="1" x14ac:dyDescent="0.25">
      <c r="A62" s="123"/>
      <c r="B62" s="9" t="e" vm="44">
        <v>#VALUE!</v>
      </c>
      <c r="C62" s="26">
        <v>47969</v>
      </c>
      <c r="D62" s="17" t="s">
        <v>107</v>
      </c>
      <c r="E62" s="91">
        <v>6</v>
      </c>
      <c r="F62" s="92">
        <f>6*5.2</f>
        <v>31.200000000000003</v>
      </c>
      <c r="G62" s="92">
        <f>F62/1.06</f>
        <v>29.433962264150946</v>
      </c>
      <c r="H62" s="53">
        <v>0.06</v>
      </c>
      <c r="I62" s="23"/>
      <c r="J62" s="18">
        <f t="shared" si="2"/>
        <v>0</v>
      </c>
      <c r="K62" s="18">
        <f t="shared" si="1"/>
        <v>0</v>
      </c>
      <c r="L62" s="2" t="s">
        <v>106</v>
      </c>
    </row>
    <row r="63" spans="1:907" ht="23.1" customHeight="1" x14ac:dyDescent="0.25">
      <c r="A63" s="123"/>
      <c r="B63" s="9"/>
      <c r="C63" s="26">
        <v>47971</v>
      </c>
      <c r="D63" s="17" t="s">
        <v>108</v>
      </c>
      <c r="E63" s="91">
        <v>6</v>
      </c>
      <c r="F63" s="92">
        <f>4.75*6</f>
        <v>28.5</v>
      </c>
      <c r="G63" s="92">
        <f>F63/1.06</f>
        <v>26.886792452830186</v>
      </c>
      <c r="H63" s="53">
        <v>0.06</v>
      </c>
      <c r="I63" s="23"/>
      <c r="J63" s="18">
        <f t="shared" si="2"/>
        <v>0</v>
      </c>
      <c r="K63" s="18">
        <f t="shared" si="1"/>
        <v>0</v>
      </c>
      <c r="L63" s="2" t="s">
        <v>109</v>
      </c>
    </row>
    <row r="64" spans="1:907" ht="23.1" customHeight="1" x14ac:dyDescent="0.25">
      <c r="A64" s="123"/>
      <c r="B64" s="9" t="e" vm="45">
        <v>#VALUE!</v>
      </c>
      <c r="C64" s="26">
        <v>47901</v>
      </c>
      <c r="D64" s="17" t="s">
        <v>110</v>
      </c>
      <c r="E64" s="91">
        <v>6</v>
      </c>
      <c r="F64" s="92">
        <f>6*4.25</f>
        <v>25.5</v>
      </c>
      <c r="G64" s="92">
        <f t="shared" ref="G64:G78" si="5">F64/1.06</f>
        <v>24.056603773584904</v>
      </c>
      <c r="H64" s="53">
        <v>0.06</v>
      </c>
      <c r="I64" s="23"/>
      <c r="J64" s="18">
        <f t="shared" si="2"/>
        <v>0</v>
      </c>
      <c r="K64" s="18">
        <f t="shared" si="1"/>
        <v>0</v>
      </c>
      <c r="L64" s="2" t="s">
        <v>111</v>
      </c>
    </row>
    <row r="65" spans="1:907" ht="23.1" customHeight="1" x14ac:dyDescent="0.25">
      <c r="A65" s="123"/>
      <c r="B65" s="11" t="e" vm="46">
        <v>#VALUE!</v>
      </c>
      <c r="C65" s="26">
        <v>47902</v>
      </c>
      <c r="D65" s="17" t="s">
        <v>112</v>
      </c>
      <c r="E65" s="91">
        <v>6</v>
      </c>
      <c r="F65" s="92">
        <f t="shared" ref="F65:F69" si="6">6*4.25</f>
        <v>25.5</v>
      </c>
      <c r="G65" s="92">
        <f t="shared" si="5"/>
        <v>24.056603773584904</v>
      </c>
      <c r="H65" s="53">
        <v>0.06</v>
      </c>
      <c r="I65" s="23"/>
      <c r="J65" s="18">
        <f t="shared" si="2"/>
        <v>0</v>
      </c>
      <c r="K65" s="18">
        <f t="shared" si="1"/>
        <v>0</v>
      </c>
      <c r="L65" s="2" t="s">
        <v>113</v>
      </c>
    </row>
    <row r="66" spans="1:907" ht="23.1" customHeight="1" x14ac:dyDescent="0.25">
      <c r="A66" s="123"/>
      <c r="B66" s="9" t="e" vm="47">
        <v>#VALUE!</v>
      </c>
      <c r="C66" s="26">
        <v>47903</v>
      </c>
      <c r="D66" s="17" t="s">
        <v>114</v>
      </c>
      <c r="E66" s="91">
        <v>6</v>
      </c>
      <c r="F66" s="92">
        <f t="shared" si="6"/>
        <v>25.5</v>
      </c>
      <c r="G66" s="92">
        <f t="shared" si="5"/>
        <v>24.056603773584904</v>
      </c>
      <c r="H66" s="53">
        <v>0.06</v>
      </c>
      <c r="I66" s="23"/>
      <c r="J66" s="19">
        <f t="shared" si="2"/>
        <v>0</v>
      </c>
      <c r="K66" s="19">
        <f t="shared" si="1"/>
        <v>0</v>
      </c>
      <c r="L66" s="2" t="s">
        <v>102</v>
      </c>
    </row>
    <row r="67" spans="1:907" s="3" customFormat="1" ht="23.1" customHeight="1" x14ac:dyDescent="0.25">
      <c r="A67" s="123"/>
      <c r="B67" s="9" t="e" vm="48">
        <v>#VALUE!</v>
      </c>
      <c r="C67" s="26">
        <v>47967</v>
      </c>
      <c r="D67" s="17" t="s">
        <v>115</v>
      </c>
      <c r="E67" s="91">
        <v>6</v>
      </c>
      <c r="F67" s="92">
        <f>6*4.95</f>
        <v>29.700000000000003</v>
      </c>
      <c r="G67" s="92">
        <f t="shared" si="5"/>
        <v>28.018867924528305</v>
      </c>
      <c r="H67" s="53">
        <v>0.06</v>
      </c>
      <c r="I67" s="23"/>
      <c r="J67" s="18">
        <f t="shared" si="2"/>
        <v>0</v>
      </c>
      <c r="K67" s="18">
        <f t="shared" si="1"/>
        <v>0</v>
      </c>
      <c r="L67" s="2" t="s">
        <v>106</v>
      </c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111"/>
      <c r="DF67" s="111"/>
      <c r="DG67" s="111"/>
      <c r="DH67" s="111"/>
      <c r="DI67" s="111"/>
      <c r="DJ67" s="111"/>
      <c r="DK67" s="111"/>
      <c r="DL67" s="111"/>
      <c r="DM67" s="111"/>
      <c r="DN67" s="111"/>
      <c r="DO67" s="111"/>
      <c r="DP67" s="111"/>
      <c r="DQ67" s="111"/>
      <c r="DR67" s="111"/>
      <c r="DS67" s="111"/>
      <c r="DT67" s="111"/>
      <c r="DU67" s="111"/>
      <c r="DV67" s="111"/>
      <c r="DW67" s="111"/>
      <c r="DX67" s="111"/>
      <c r="DY67" s="111"/>
      <c r="DZ67" s="111"/>
      <c r="EA67" s="111"/>
      <c r="EB67" s="111"/>
      <c r="EC67" s="111"/>
      <c r="ED67" s="111"/>
      <c r="EE67" s="111"/>
      <c r="EF67" s="111"/>
      <c r="EG67" s="111"/>
      <c r="EH67" s="111"/>
      <c r="EI67" s="111"/>
      <c r="EJ67" s="111"/>
      <c r="EK67" s="111"/>
      <c r="EL67" s="111"/>
      <c r="EM67" s="111"/>
      <c r="EN67" s="111"/>
      <c r="EO67" s="111"/>
      <c r="EP67" s="111"/>
      <c r="EQ67" s="111"/>
      <c r="ER67" s="111"/>
      <c r="ES67" s="111"/>
      <c r="ET67" s="111"/>
      <c r="EU67" s="111"/>
      <c r="EV67" s="111"/>
      <c r="EW67" s="111"/>
      <c r="EX67" s="111"/>
      <c r="EY67" s="111"/>
      <c r="EZ67" s="111"/>
      <c r="FA67" s="111"/>
      <c r="FB67" s="111"/>
      <c r="FC67" s="111"/>
      <c r="FD67" s="111"/>
      <c r="FE67" s="111"/>
      <c r="FF67" s="111"/>
      <c r="FG67" s="111"/>
      <c r="FH67" s="111"/>
      <c r="FI67" s="111"/>
      <c r="FJ67" s="111"/>
      <c r="FK67" s="111"/>
      <c r="FL67" s="111"/>
      <c r="FM67" s="111"/>
      <c r="FN67" s="111"/>
      <c r="FO67" s="111"/>
      <c r="FP67" s="111"/>
      <c r="FQ67" s="111"/>
      <c r="FR67" s="111"/>
      <c r="FS67" s="111"/>
      <c r="FT67" s="111"/>
      <c r="FU67" s="111"/>
      <c r="FV67" s="111"/>
      <c r="FW67" s="111"/>
      <c r="FX67" s="111"/>
      <c r="FY67" s="111"/>
      <c r="FZ67" s="111"/>
      <c r="GA67" s="111"/>
      <c r="GB67" s="111"/>
      <c r="GC67" s="111"/>
      <c r="GD67" s="111"/>
      <c r="GE67" s="111"/>
      <c r="GF67" s="111"/>
      <c r="GG67" s="111"/>
      <c r="GH67" s="111"/>
      <c r="GI67" s="111"/>
      <c r="GJ67" s="111"/>
      <c r="GK67" s="111"/>
      <c r="GL67" s="111"/>
      <c r="GM67" s="111"/>
      <c r="GN67" s="111"/>
      <c r="GO67" s="111"/>
      <c r="GP67" s="111"/>
      <c r="GQ67" s="111"/>
      <c r="GR67" s="111"/>
      <c r="GS67" s="111"/>
      <c r="GT67" s="111"/>
      <c r="GU67" s="111"/>
      <c r="GV67" s="111"/>
      <c r="GW67" s="111"/>
      <c r="GX67" s="111"/>
      <c r="GY67" s="111"/>
      <c r="GZ67" s="111"/>
      <c r="HA67" s="111"/>
      <c r="HB67" s="111"/>
      <c r="HC67" s="111"/>
      <c r="HD67" s="111"/>
      <c r="HE67" s="111"/>
      <c r="HF67" s="111"/>
      <c r="HG67" s="111"/>
      <c r="HH67" s="111"/>
      <c r="HI67" s="111"/>
      <c r="HJ67" s="111"/>
      <c r="HK67" s="111"/>
      <c r="HL67" s="111"/>
      <c r="HM67" s="111"/>
      <c r="HN67" s="111"/>
      <c r="HO67" s="111"/>
      <c r="HP67" s="111"/>
      <c r="HQ67" s="111"/>
      <c r="HR67" s="111"/>
      <c r="HS67" s="111"/>
      <c r="HT67" s="111"/>
      <c r="HU67" s="111"/>
      <c r="HV67" s="111"/>
      <c r="HW67" s="111"/>
      <c r="HX67" s="111"/>
      <c r="HY67" s="111"/>
      <c r="HZ67" s="111"/>
      <c r="IA67" s="111"/>
      <c r="IB67" s="111"/>
      <c r="IC67" s="111"/>
      <c r="ID67" s="111"/>
      <c r="IE67" s="111"/>
      <c r="IF67" s="111"/>
      <c r="IG67" s="111"/>
      <c r="IH67" s="111"/>
      <c r="II67" s="111"/>
      <c r="IJ67" s="111"/>
      <c r="IK67" s="111"/>
      <c r="IL67" s="111"/>
      <c r="IM67" s="111"/>
      <c r="IN67" s="111"/>
      <c r="IO67" s="111"/>
      <c r="IP67" s="111"/>
      <c r="IQ67" s="111"/>
      <c r="IR67" s="111"/>
      <c r="IS67" s="111"/>
      <c r="IT67" s="111"/>
      <c r="IU67" s="111"/>
      <c r="IV67" s="111"/>
      <c r="IW67" s="111"/>
      <c r="IX67" s="111"/>
      <c r="IY67" s="111"/>
      <c r="IZ67" s="111"/>
      <c r="JA67" s="111"/>
      <c r="JB67" s="111"/>
      <c r="JC67" s="111"/>
      <c r="JD67" s="111"/>
      <c r="JE67" s="111"/>
      <c r="JF67" s="111"/>
      <c r="JG67" s="111"/>
      <c r="JH67" s="111"/>
      <c r="JI67" s="111"/>
      <c r="JJ67" s="111"/>
      <c r="JK67" s="111"/>
      <c r="JL67" s="111"/>
      <c r="JM67" s="111"/>
      <c r="JN67" s="111"/>
      <c r="JO67" s="111"/>
      <c r="JP67" s="111"/>
      <c r="JQ67" s="111"/>
      <c r="JR67" s="111"/>
      <c r="JS67" s="111"/>
      <c r="JT67" s="111"/>
      <c r="JU67" s="111"/>
      <c r="JV67" s="111"/>
      <c r="JW67" s="111"/>
      <c r="JX67" s="111"/>
      <c r="JY67" s="111"/>
      <c r="JZ67" s="111"/>
      <c r="KA67" s="111"/>
      <c r="KB67" s="111"/>
      <c r="KC67" s="111"/>
      <c r="KD67" s="111"/>
      <c r="KE67" s="111"/>
      <c r="KF67" s="111"/>
      <c r="KG67" s="111"/>
      <c r="KH67" s="111"/>
      <c r="KI67" s="111"/>
      <c r="KJ67" s="111"/>
      <c r="KK67" s="111"/>
      <c r="KL67" s="111"/>
      <c r="KM67" s="111"/>
      <c r="KN67" s="111"/>
      <c r="KO67" s="111"/>
      <c r="KP67" s="111"/>
      <c r="KQ67" s="111"/>
      <c r="KR67" s="111"/>
      <c r="KS67" s="111"/>
      <c r="KT67" s="111"/>
      <c r="KU67" s="111"/>
      <c r="KV67" s="111"/>
      <c r="KW67" s="111"/>
      <c r="KX67" s="111"/>
      <c r="KY67" s="111"/>
      <c r="KZ67" s="111"/>
      <c r="LA67" s="111"/>
      <c r="LB67" s="111"/>
      <c r="LC67" s="111"/>
      <c r="LD67" s="111"/>
      <c r="LE67" s="111"/>
      <c r="LF67" s="111"/>
      <c r="LG67" s="111"/>
      <c r="LH67" s="111"/>
      <c r="LI67" s="111"/>
      <c r="LJ67" s="111"/>
      <c r="LK67" s="111"/>
      <c r="LL67" s="111"/>
      <c r="LM67" s="111"/>
      <c r="LN67" s="111"/>
      <c r="LO67" s="111"/>
      <c r="LP67" s="111"/>
      <c r="LQ67" s="111"/>
      <c r="LR67" s="111"/>
      <c r="LS67" s="111"/>
      <c r="LT67" s="111"/>
      <c r="LU67" s="111"/>
      <c r="LV67" s="111"/>
      <c r="LW67" s="111"/>
      <c r="LX67" s="111"/>
      <c r="LY67" s="111"/>
      <c r="LZ67" s="111"/>
      <c r="MA67" s="111"/>
      <c r="MB67" s="111"/>
      <c r="MC67" s="111"/>
      <c r="MD67" s="111"/>
      <c r="ME67" s="111"/>
      <c r="MF67" s="111"/>
      <c r="MG67" s="111"/>
      <c r="MH67" s="111"/>
      <c r="MI67" s="111"/>
      <c r="MJ67" s="111"/>
      <c r="MK67" s="111"/>
      <c r="ML67" s="111"/>
      <c r="MM67" s="111"/>
      <c r="MN67" s="111"/>
      <c r="MO67" s="111"/>
      <c r="MP67" s="111"/>
      <c r="MQ67" s="111"/>
      <c r="MR67" s="111"/>
      <c r="MS67" s="111"/>
      <c r="MT67" s="111"/>
      <c r="MU67" s="111"/>
      <c r="MV67" s="111"/>
      <c r="MW67" s="111"/>
      <c r="MX67" s="111"/>
      <c r="MY67" s="111"/>
      <c r="MZ67" s="111"/>
      <c r="NA67" s="111"/>
      <c r="NB67" s="111"/>
      <c r="NC67" s="111"/>
      <c r="ND67" s="111"/>
      <c r="NE67" s="111"/>
      <c r="NF67" s="111"/>
      <c r="NG67" s="111"/>
      <c r="NH67" s="111"/>
      <c r="NI67" s="111"/>
      <c r="NJ67" s="111"/>
      <c r="NK67" s="111"/>
      <c r="NL67" s="111"/>
      <c r="NM67" s="111"/>
      <c r="NN67" s="111"/>
      <c r="NO67" s="111"/>
      <c r="NP67" s="111"/>
      <c r="NQ67" s="111"/>
      <c r="NR67" s="111"/>
      <c r="NS67" s="111"/>
      <c r="NT67" s="111"/>
      <c r="NU67" s="111"/>
      <c r="NV67" s="111"/>
      <c r="NW67" s="111"/>
      <c r="NX67" s="111"/>
      <c r="NY67" s="111"/>
      <c r="NZ67" s="111"/>
      <c r="OA67" s="111"/>
      <c r="OB67" s="111"/>
      <c r="OC67" s="111"/>
      <c r="OD67" s="111"/>
      <c r="OE67" s="111"/>
      <c r="OF67" s="111"/>
      <c r="OG67" s="111"/>
      <c r="OH67" s="111"/>
      <c r="OI67" s="111"/>
      <c r="OJ67" s="111"/>
      <c r="OK67" s="111"/>
      <c r="OL67" s="111"/>
      <c r="OM67" s="111"/>
      <c r="ON67" s="111"/>
      <c r="OO67" s="111"/>
      <c r="OP67" s="111"/>
      <c r="OQ67" s="111"/>
      <c r="OR67" s="111"/>
      <c r="OS67" s="111"/>
      <c r="OT67" s="111"/>
      <c r="OU67" s="111"/>
      <c r="OV67" s="111"/>
      <c r="OW67" s="111"/>
      <c r="OX67" s="111"/>
      <c r="OY67" s="111"/>
      <c r="OZ67" s="111"/>
      <c r="PA67" s="111"/>
      <c r="PB67" s="111"/>
      <c r="PC67" s="111"/>
      <c r="PD67" s="111"/>
      <c r="PE67" s="111"/>
      <c r="PF67" s="111"/>
      <c r="PG67" s="111"/>
      <c r="PH67" s="111"/>
      <c r="PI67" s="111"/>
      <c r="PJ67" s="111"/>
      <c r="PK67" s="111"/>
      <c r="PL67" s="111"/>
      <c r="PM67" s="111"/>
      <c r="PN67" s="111"/>
      <c r="PO67" s="111"/>
      <c r="PP67" s="111"/>
      <c r="PQ67" s="111"/>
      <c r="PR67" s="111"/>
      <c r="PS67" s="111"/>
      <c r="PT67" s="111"/>
      <c r="PU67" s="111"/>
      <c r="PV67" s="111"/>
      <c r="PW67" s="111"/>
      <c r="PX67" s="111"/>
      <c r="PY67" s="111"/>
      <c r="PZ67" s="111"/>
      <c r="QA67" s="111"/>
      <c r="QB67" s="111"/>
      <c r="QC67" s="111"/>
      <c r="QD67" s="111"/>
      <c r="QE67" s="111"/>
      <c r="QF67" s="111"/>
      <c r="QG67" s="111"/>
      <c r="QH67" s="111"/>
      <c r="QI67" s="111"/>
      <c r="QJ67" s="111"/>
      <c r="QK67" s="111"/>
      <c r="QL67" s="111"/>
      <c r="QM67" s="111"/>
      <c r="QN67" s="111"/>
      <c r="QO67" s="111"/>
      <c r="QP67" s="111"/>
      <c r="QQ67" s="111"/>
      <c r="QR67" s="111"/>
      <c r="QS67" s="111"/>
      <c r="QT67" s="111"/>
      <c r="QU67" s="111"/>
      <c r="QV67" s="111"/>
      <c r="QW67" s="111"/>
      <c r="QX67" s="111"/>
      <c r="QY67" s="111"/>
      <c r="QZ67" s="111"/>
      <c r="RA67" s="111"/>
      <c r="RB67" s="111"/>
      <c r="RC67" s="111"/>
      <c r="RD67" s="111"/>
      <c r="RE67" s="111"/>
      <c r="RF67" s="111"/>
      <c r="RG67" s="111"/>
      <c r="RH67" s="111"/>
      <c r="RI67" s="111"/>
      <c r="RJ67" s="111"/>
      <c r="RK67" s="111"/>
      <c r="RL67" s="111"/>
      <c r="RM67" s="111"/>
      <c r="RN67" s="111"/>
      <c r="RO67" s="111"/>
      <c r="RP67" s="111"/>
      <c r="RQ67" s="111"/>
      <c r="RR67" s="111"/>
      <c r="RS67" s="111"/>
      <c r="RT67" s="111"/>
      <c r="RU67" s="111"/>
      <c r="RV67" s="111"/>
      <c r="RW67" s="111"/>
      <c r="RX67" s="111"/>
      <c r="RY67" s="111"/>
      <c r="RZ67" s="111"/>
      <c r="SA67" s="111"/>
      <c r="SB67" s="111"/>
      <c r="SC67" s="111"/>
      <c r="SD67" s="111"/>
      <c r="SE67" s="111"/>
      <c r="SF67" s="111"/>
      <c r="SG67" s="111"/>
      <c r="SH67" s="111"/>
      <c r="SI67" s="111"/>
      <c r="SJ67" s="111"/>
      <c r="SK67" s="111"/>
      <c r="SL67" s="111"/>
      <c r="SM67" s="111"/>
      <c r="SN67" s="111"/>
      <c r="SO67" s="111"/>
      <c r="SP67" s="111"/>
      <c r="SQ67" s="111"/>
      <c r="SR67" s="111"/>
      <c r="SS67" s="111"/>
      <c r="ST67" s="111"/>
      <c r="SU67" s="111"/>
      <c r="SV67" s="111"/>
      <c r="SW67" s="111"/>
      <c r="SX67" s="111"/>
      <c r="SY67" s="111"/>
      <c r="SZ67" s="111"/>
      <c r="TA67" s="111"/>
      <c r="TB67" s="111"/>
      <c r="TC67" s="111"/>
      <c r="TD67" s="111"/>
      <c r="TE67" s="111"/>
      <c r="TF67" s="111"/>
      <c r="TG67" s="111"/>
      <c r="TH67" s="111"/>
      <c r="TI67" s="111"/>
      <c r="TJ67" s="111"/>
      <c r="TK67" s="111"/>
      <c r="TL67" s="111"/>
      <c r="TM67" s="111"/>
      <c r="TN67" s="111"/>
      <c r="TO67" s="111"/>
      <c r="TP67" s="111"/>
      <c r="TQ67" s="111"/>
      <c r="TR67" s="111"/>
      <c r="TS67" s="111"/>
      <c r="TT67" s="111"/>
      <c r="TU67" s="111"/>
      <c r="TV67" s="111"/>
      <c r="TW67" s="111"/>
      <c r="TX67" s="111"/>
      <c r="TY67" s="111"/>
      <c r="TZ67" s="111"/>
      <c r="UA67" s="111"/>
      <c r="UB67" s="111"/>
      <c r="UC67" s="111"/>
      <c r="UD67" s="111"/>
      <c r="UE67" s="111"/>
      <c r="UF67" s="111"/>
      <c r="UG67" s="111"/>
      <c r="UH67" s="111"/>
      <c r="UI67" s="111"/>
      <c r="UJ67" s="111"/>
      <c r="UK67" s="111"/>
      <c r="UL67" s="111"/>
      <c r="UM67" s="111"/>
      <c r="UN67" s="111"/>
      <c r="UO67" s="111"/>
      <c r="UP67" s="111"/>
      <c r="UQ67" s="111"/>
      <c r="UR67" s="111"/>
      <c r="US67" s="111"/>
      <c r="UT67" s="111"/>
      <c r="UU67" s="111"/>
      <c r="UV67" s="111"/>
      <c r="UW67" s="111"/>
      <c r="UX67" s="111"/>
      <c r="UY67" s="111"/>
      <c r="UZ67" s="111"/>
      <c r="VA67" s="111"/>
      <c r="VB67" s="111"/>
      <c r="VC67" s="111"/>
      <c r="VD67" s="111"/>
      <c r="VE67" s="111"/>
      <c r="VF67" s="111"/>
      <c r="VG67" s="111"/>
      <c r="VH67" s="111"/>
      <c r="VI67" s="111"/>
      <c r="VJ67" s="111"/>
      <c r="VK67" s="111"/>
      <c r="VL67" s="111"/>
      <c r="VM67" s="111"/>
      <c r="VN67" s="111"/>
      <c r="VO67" s="111"/>
      <c r="VP67" s="111"/>
      <c r="VQ67" s="111"/>
      <c r="VR67" s="111"/>
      <c r="VS67" s="111"/>
      <c r="VT67" s="111"/>
      <c r="VU67" s="111"/>
      <c r="VV67" s="111"/>
      <c r="VW67" s="111"/>
      <c r="VX67" s="111"/>
      <c r="VY67" s="111"/>
      <c r="VZ67" s="111"/>
      <c r="WA67" s="111"/>
      <c r="WB67" s="111"/>
      <c r="WC67" s="111"/>
      <c r="WD67" s="111"/>
      <c r="WE67" s="111"/>
      <c r="WF67" s="111"/>
      <c r="WG67" s="111"/>
      <c r="WH67" s="111"/>
      <c r="WI67" s="111"/>
      <c r="WJ67" s="111"/>
      <c r="WK67" s="111"/>
      <c r="WL67" s="111"/>
      <c r="WM67" s="111"/>
      <c r="WN67" s="111"/>
      <c r="WO67" s="111"/>
      <c r="WP67" s="111"/>
      <c r="WQ67" s="111"/>
      <c r="WR67" s="111"/>
      <c r="WS67" s="111"/>
      <c r="WT67" s="111"/>
      <c r="WU67" s="111"/>
      <c r="WV67" s="111"/>
      <c r="WW67" s="111"/>
      <c r="WX67" s="111"/>
      <c r="WY67" s="111"/>
      <c r="WZ67" s="111"/>
      <c r="XA67" s="111"/>
      <c r="XB67" s="111"/>
      <c r="XC67" s="111"/>
      <c r="XD67" s="111"/>
      <c r="XE67" s="111"/>
      <c r="XF67" s="111"/>
      <c r="XG67" s="111"/>
      <c r="XH67" s="111"/>
      <c r="XI67" s="111"/>
      <c r="XJ67" s="111"/>
      <c r="XK67" s="111"/>
      <c r="XL67" s="111"/>
      <c r="XM67" s="111"/>
      <c r="XN67" s="111"/>
      <c r="XO67" s="111"/>
      <c r="XP67" s="111"/>
      <c r="XQ67" s="111"/>
      <c r="XR67" s="111"/>
      <c r="XS67" s="111"/>
      <c r="XT67" s="111"/>
      <c r="XU67" s="111"/>
      <c r="XV67" s="111"/>
      <c r="XW67" s="111"/>
      <c r="XX67" s="111"/>
      <c r="XY67" s="111"/>
      <c r="XZ67" s="111"/>
      <c r="YA67" s="111"/>
      <c r="YB67" s="111"/>
      <c r="YC67" s="111"/>
      <c r="YD67" s="111"/>
      <c r="YE67" s="111"/>
      <c r="YF67" s="111"/>
      <c r="YG67" s="111"/>
      <c r="YH67" s="111"/>
      <c r="YI67" s="111"/>
      <c r="YJ67" s="111"/>
      <c r="YK67" s="111"/>
      <c r="YL67" s="111"/>
      <c r="YM67" s="111"/>
      <c r="YN67" s="111"/>
      <c r="YO67" s="111"/>
      <c r="YP67" s="111"/>
      <c r="YQ67" s="111"/>
      <c r="YR67" s="111"/>
      <c r="YS67" s="111"/>
      <c r="YT67" s="111"/>
      <c r="YU67" s="111"/>
      <c r="YV67" s="111"/>
      <c r="YW67" s="111"/>
      <c r="YX67" s="111"/>
      <c r="YY67" s="111"/>
      <c r="YZ67" s="111"/>
      <c r="ZA67" s="111"/>
      <c r="ZB67" s="111"/>
      <c r="ZC67" s="111"/>
      <c r="ZD67" s="111"/>
      <c r="ZE67" s="111"/>
      <c r="ZF67" s="111"/>
      <c r="ZG67" s="111"/>
      <c r="ZH67" s="111"/>
      <c r="ZI67" s="111"/>
      <c r="ZJ67" s="111"/>
      <c r="ZK67" s="111"/>
      <c r="ZL67" s="111"/>
      <c r="ZM67" s="111"/>
      <c r="ZN67" s="111"/>
      <c r="ZO67" s="111"/>
      <c r="ZP67" s="111"/>
      <c r="ZQ67" s="111"/>
      <c r="ZR67" s="111"/>
      <c r="ZS67" s="111"/>
      <c r="ZT67" s="111"/>
      <c r="ZU67" s="111"/>
      <c r="ZV67" s="111"/>
      <c r="ZW67" s="111"/>
      <c r="ZX67" s="111"/>
      <c r="ZY67" s="111"/>
      <c r="ZZ67" s="111"/>
      <c r="AAA67" s="111"/>
      <c r="AAB67" s="111"/>
      <c r="AAC67" s="111"/>
      <c r="AAD67" s="111"/>
      <c r="AAE67" s="111"/>
      <c r="AAF67" s="111"/>
      <c r="AAG67" s="111"/>
      <c r="AAH67" s="111"/>
      <c r="AAI67" s="111"/>
      <c r="AAJ67" s="111"/>
      <c r="AAK67" s="111"/>
      <c r="AAL67" s="111"/>
      <c r="AAM67" s="111"/>
      <c r="AAN67" s="111"/>
      <c r="AAO67" s="111"/>
      <c r="AAP67" s="111"/>
      <c r="AAQ67" s="111"/>
      <c r="AAR67" s="111"/>
      <c r="AAS67" s="111"/>
      <c r="AAT67" s="111"/>
      <c r="AAU67" s="111"/>
      <c r="AAV67" s="111"/>
      <c r="AAW67" s="111"/>
      <c r="AAX67" s="111"/>
      <c r="AAY67" s="111"/>
      <c r="AAZ67" s="111"/>
      <c r="ABA67" s="111"/>
      <c r="ABB67" s="111"/>
      <c r="ABC67" s="111"/>
      <c r="ABD67" s="111"/>
      <c r="ABE67" s="111"/>
      <c r="ABF67" s="111"/>
      <c r="ABG67" s="111"/>
      <c r="ABH67" s="111"/>
      <c r="ABI67" s="111"/>
      <c r="ABJ67" s="111"/>
      <c r="ABK67" s="111"/>
      <c r="ABL67" s="111"/>
      <c r="ABM67" s="111"/>
      <c r="ABN67" s="111"/>
      <c r="ABO67" s="111"/>
      <c r="ABP67" s="111"/>
      <c r="ABQ67" s="111"/>
      <c r="ABR67" s="111"/>
      <c r="ABS67" s="111"/>
      <c r="ABT67" s="111"/>
      <c r="ABU67" s="111"/>
      <c r="ABV67" s="111"/>
      <c r="ABW67" s="111"/>
      <c r="ABX67" s="111"/>
      <c r="ABY67" s="111"/>
      <c r="ABZ67" s="111"/>
      <c r="ACA67" s="111"/>
      <c r="ACB67" s="111"/>
      <c r="ACC67" s="111"/>
      <c r="ACD67" s="111"/>
      <c r="ACE67" s="111"/>
      <c r="ACF67" s="111"/>
      <c r="ACG67" s="111"/>
      <c r="ACH67" s="111"/>
      <c r="ACI67" s="111"/>
      <c r="ACJ67" s="111"/>
      <c r="ACK67" s="111"/>
      <c r="ACL67" s="111"/>
      <c r="ACM67" s="111"/>
      <c r="ACN67" s="111"/>
      <c r="ACO67" s="111"/>
      <c r="ACP67" s="111"/>
      <c r="ACQ67" s="111"/>
      <c r="ACR67" s="111"/>
      <c r="ACS67" s="111"/>
      <c r="ACT67" s="111"/>
      <c r="ACU67" s="111"/>
      <c r="ACV67" s="111"/>
      <c r="ACW67" s="111"/>
      <c r="ACX67" s="111"/>
      <c r="ACY67" s="111"/>
      <c r="ACZ67" s="111"/>
      <c r="ADA67" s="111"/>
      <c r="ADB67" s="111"/>
      <c r="ADC67" s="111"/>
      <c r="ADD67" s="111"/>
      <c r="ADE67" s="111"/>
      <c r="ADF67" s="111"/>
      <c r="ADG67" s="111"/>
      <c r="ADH67" s="111"/>
      <c r="ADI67" s="111"/>
      <c r="ADJ67" s="111"/>
      <c r="ADK67" s="111"/>
      <c r="ADL67" s="111"/>
      <c r="ADM67" s="111"/>
      <c r="ADN67" s="111"/>
      <c r="ADO67" s="111"/>
      <c r="ADP67" s="111"/>
      <c r="ADQ67" s="111"/>
      <c r="ADR67" s="111"/>
      <c r="ADS67" s="111"/>
      <c r="ADT67" s="111"/>
      <c r="ADU67" s="111"/>
      <c r="ADV67" s="111"/>
      <c r="ADW67" s="111"/>
      <c r="ADX67" s="111"/>
      <c r="ADY67" s="111"/>
      <c r="ADZ67" s="111"/>
      <c r="AEA67" s="111"/>
      <c r="AEB67" s="111"/>
      <c r="AEC67" s="111"/>
      <c r="AED67" s="111"/>
      <c r="AEE67" s="111"/>
      <c r="AEF67" s="111"/>
      <c r="AEG67" s="111"/>
      <c r="AEH67" s="111"/>
      <c r="AEI67" s="111"/>
      <c r="AEJ67" s="111"/>
      <c r="AEK67" s="111"/>
      <c r="AEL67" s="111"/>
      <c r="AEM67" s="111"/>
      <c r="AEN67" s="111"/>
      <c r="AEO67" s="111"/>
      <c r="AEP67" s="111"/>
      <c r="AEQ67" s="111"/>
      <c r="AER67" s="111"/>
      <c r="AES67" s="111"/>
      <c r="AET67" s="111"/>
      <c r="AEU67" s="111"/>
      <c r="AEV67" s="111"/>
      <c r="AEW67" s="111"/>
      <c r="AEX67" s="111"/>
      <c r="AEY67" s="111"/>
      <c r="AEZ67" s="111"/>
      <c r="AFA67" s="111"/>
      <c r="AFB67" s="111"/>
      <c r="AFC67" s="111"/>
      <c r="AFD67" s="111"/>
      <c r="AFE67" s="111"/>
      <c r="AFF67" s="111"/>
      <c r="AFG67" s="111"/>
      <c r="AFH67" s="111"/>
      <c r="AFI67" s="111"/>
      <c r="AFJ67" s="111"/>
      <c r="AFK67" s="111"/>
      <c r="AFL67" s="111"/>
      <c r="AFM67" s="111"/>
      <c r="AFN67" s="111"/>
      <c r="AFO67" s="111"/>
      <c r="AFP67" s="111"/>
      <c r="AFQ67" s="111"/>
      <c r="AFR67" s="111"/>
      <c r="AFS67" s="111"/>
      <c r="AFT67" s="111"/>
      <c r="AFU67" s="111"/>
      <c r="AFV67" s="111"/>
      <c r="AFW67" s="111"/>
      <c r="AFX67" s="111"/>
      <c r="AFY67" s="111"/>
      <c r="AFZ67" s="111"/>
      <c r="AGA67" s="111"/>
      <c r="AGB67" s="111"/>
      <c r="AGC67" s="111"/>
      <c r="AGD67" s="111"/>
      <c r="AGE67" s="111"/>
      <c r="AGF67" s="111"/>
      <c r="AGG67" s="111"/>
      <c r="AGH67" s="111"/>
      <c r="AGI67" s="111"/>
      <c r="AGJ67" s="111"/>
      <c r="AGK67" s="111"/>
      <c r="AGL67" s="111"/>
      <c r="AGM67" s="111"/>
      <c r="AGN67" s="111"/>
      <c r="AGO67" s="111"/>
      <c r="AGP67" s="111"/>
      <c r="AGQ67" s="111"/>
      <c r="AGR67" s="111"/>
      <c r="AGS67" s="111"/>
      <c r="AGT67" s="111"/>
      <c r="AGU67" s="111"/>
      <c r="AGV67" s="111"/>
      <c r="AGW67" s="111"/>
      <c r="AGX67" s="111"/>
      <c r="AGY67" s="111"/>
      <c r="AGZ67" s="111"/>
      <c r="AHA67" s="111"/>
      <c r="AHB67" s="111"/>
      <c r="AHC67" s="111"/>
      <c r="AHD67" s="111"/>
      <c r="AHE67" s="111"/>
      <c r="AHF67" s="111"/>
      <c r="AHG67" s="111"/>
      <c r="AHH67" s="111"/>
      <c r="AHI67" s="111"/>
      <c r="AHJ67" s="111"/>
      <c r="AHK67" s="111"/>
      <c r="AHL67" s="111"/>
      <c r="AHM67" s="111"/>
      <c r="AHN67" s="111"/>
      <c r="AHO67" s="111"/>
      <c r="AHP67" s="111"/>
      <c r="AHQ67" s="111"/>
      <c r="AHR67" s="111"/>
      <c r="AHS67" s="111"/>
      <c r="AHT67" s="111"/>
      <c r="AHU67" s="111"/>
      <c r="AHV67" s="111"/>
      <c r="AHW67" s="111"/>
    </row>
    <row r="68" spans="1:907" ht="23.1" customHeight="1" x14ac:dyDescent="0.25">
      <c r="A68" s="123"/>
      <c r="B68" s="9" t="e" vm="49">
        <v>#VALUE!</v>
      </c>
      <c r="C68" s="26">
        <v>47912</v>
      </c>
      <c r="D68" s="17" t="s">
        <v>116</v>
      </c>
      <c r="E68" s="91">
        <v>6</v>
      </c>
      <c r="F68" s="92">
        <f t="shared" si="6"/>
        <v>25.5</v>
      </c>
      <c r="G68" s="92">
        <f t="shared" si="5"/>
        <v>24.056603773584904</v>
      </c>
      <c r="H68" s="53">
        <v>0.06</v>
      </c>
      <c r="I68" s="23"/>
      <c r="J68" s="18">
        <f t="shared" si="2"/>
        <v>0</v>
      </c>
      <c r="K68" s="18">
        <f t="shared" si="1"/>
        <v>0</v>
      </c>
      <c r="L68" s="2" t="s">
        <v>106</v>
      </c>
    </row>
    <row r="69" spans="1:907" ht="23.1" customHeight="1" x14ac:dyDescent="0.25">
      <c r="A69" s="123"/>
      <c r="B69" s="9" t="e" vm="50">
        <v>#VALUE!</v>
      </c>
      <c r="C69" s="26">
        <v>47906</v>
      </c>
      <c r="D69" s="17" t="s">
        <v>117</v>
      </c>
      <c r="E69" s="91">
        <v>6</v>
      </c>
      <c r="F69" s="92">
        <f t="shared" si="6"/>
        <v>25.5</v>
      </c>
      <c r="G69" s="92">
        <f t="shared" si="5"/>
        <v>24.056603773584904</v>
      </c>
      <c r="H69" s="53">
        <v>0.06</v>
      </c>
      <c r="I69" s="23"/>
      <c r="J69" s="18">
        <f t="shared" si="2"/>
        <v>0</v>
      </c>
      <c r="K69" s="18">
        <f t="shared" si="1"/>
        <v>0</v>
      </c>
      <c r="L69" s="2" t="s">
        <v>106</v>
      </c>
    </row>
    <row r="70" spans="1:907" ht="23.1" customHeight="1" x14ac:dyDescent="0.25">
      <c r="A70" s="123"/>
      <c r="B70" s="9" t="e" vm="51">
        <v>#VALUE!</v>
      </c>
      <c r="C70" s="26">
        <v>47907</v>
      </c>
      <c r="D70" s="17" t="s">
        <v>118</v>
      </c>
      <c r="E70" s="91">
        <v>6</v>
      </c>
      <c r="F70" s="92">
        <f>4.25*6</f>
        <v>25.5</v>
      </c>
      <c r="G70" s="92">
        <f t="shared" si="5"/>
        <v>24.056603773584904</v>
      </c>
      <c r="H70" s="53">
        <v>0.06</v>
      </c>
      <c r="I70" s="23"/>
      <c r="J70" s="18">
        <f t="shared" si="2"/>
        <v>0</v>
      </c>
      <c r="K70" s="18">
        <f t="shared" si="1"/>
        <v>0</v>
      </c>
      <c r="L70" s="2" t="s">
        <v>96</v>
      </c>
    </row>
    <row r="71" spans="1:907" ht="23.1" customHeight="1" x14ac:dyDescent="0.25">
      <c r="A71" s="123"/>
      <c r="B71" s="9" t="e" vm="52">
        <v>#VALUE!</v>
      </c>
      <c r="C71" s="26">
        <v>47908</v>
      </c>
      <c r="D71" s="17" t="s">
        <v>119</v>
      </c>
      <c r="E71" s="91">
        <v>6</v>
      </c>
      <c r="F71" s="92">
        <f>4.9*6</f>
        <v>29.400000000000002</v>
      </c>
      <c r="G71" s="92">
        <f t="shared" si="5"/>
        <v>27.735849056603776</v>
      </c>
      <c r="H71" s="53">
        <v>0.06</v>
      </c>
      <c r="I71" s="23"/>
      <c r="J71" s="18">
        <f t="shared" si="2"/>
        <v>0</v>
      </c>
      <c r="K71" s="18">
        <f t="shared" si="1"/>
        <v>0</v>
      </c>
      <c r="L71" s="2" t="s">
        <v>106</v>
      </c>
    </row>
    <row r="72" spans="1:907" ht="23.1" customHeight="1" x14ac:dyDescent="0.25">
      <c r="A72" s="123"/>
      <c r="B72" s="9" t="e" vm="53">
        <v>#VALUE!</v>
      </c>
      <c r="C72" s="26">
        <v>47911</v>
      </c>
      <c r="D72" s="17" t="s">
        <v>120</v>
      </c>
      <c r="E72" s="91">
        <v>6</v>
      </c>
      <c r="F72" s="92">
        <f>4.95*6</f>
        <v>29.700000000000003</v>
      </c>
      <c r="G72" s="92">
        <f t="shared" si="5"/>
        <v>28.018867924528305</v>
      </c>
      <c r="H72" s="53">
        <v>0.06</v>
      </c>
      <c r="I72" s="23"/>
      <c r="J72" s="18">
        <f t="shared" si="2"/>
        <v>0</v>
      </c>
      <c r="K72" s="18">
        <f t="shared" si="1"/>
        <v>0</v>
      </c>
      <c r="L72" s="2" t="s">
        <v>121</v>
      </c>
    </row>
    <row r="73" spans="1:907" ht="23.1" customHeight="1" x14ac:dyDescent="0.25">
      <c r="A73" s="123"/>
      <c r="B73" s="9" t="e" vm="54">
        <v>#VALUE!</v>
      </c>
      <c r="C73" s="26">
        <v>47913</v>
      </c>
      <c r="D73" s="17" t="s">
        <v>122</v>
      </c>
      <c r="E73" s="91">
        <v>6</v>
      </c>
      <c r="F73" s="92">
        <f>4.95*6</f>
        <v>29.700000000000003</v>
      </c>
      <c r="G73" s="92">
        <f t="shared" si="5"/>
        <v>28.018867924528305</v>
      </c>
      <c r="H73" s="53">
        <v>0.06</v>
      </c>
      <c r="I73" s="23"/>
      <c r="J73" s="18">
        <f t="shared" si="2"/>
        <v>0</v>
      </c>
      <c r="K73" s="18">
        <f t="shared" si="1"/>
        <v>0</v>
      </c>
      <c r="L73" s="2" t="s">
        <v>102</v>
      </c>
    </row>
    <row r="74" spans="1:907" ht="23.1" customHeight="1" x14ac:dyDescent="0.25">
      <c r="A74" s="123"/>
      <c r="B74" s="9" t="e" vm="55">
        <v>#VALUE!</v>
      </c>
      <c r="C74" s="26">
        <v>47914</v>
      </c>
      <c r="D74" s="17" t="s">
        <v>123</v>
      </c>
      <c r="E74" s="91">
        <v>6</v>
      </c>
      <c r="F74" s="92">
        <f>4.55*6</f>
        <v>27.299999999999997</v>
      </c>
      <c r="G74" s="92">
        <f t="shared" si="5"/>
        <v>25.75471698113207</v>
      </c>
      <c r="H74" s="53">
        <v>0.06</v>
      </c>
      <c r="I74" s="23"/>
      <c r="J74" s="18">
        <f t="shared" si="2"/>
        <v>0</v>
      </c>
      <c r="K74" s="18">
        <f t="shared" ref="K74:K136" si="7">F74*I74</f>
        <v>0</v>
      </c>
      <c r="L74" s="2" t="s">
        <v>106</v>
      </c>
    </row>
    <row r="75" spans="1:907" ht="23.1" customHeight="1" x14ac:dyDescent="0.25">
      <c r="A75" s="123"/>
      <c r="B75" s="9" t="e" vm="56">
        <v>#VALUE!</v>
      </c>
      <c r="C75" s="26">
        <v>47915</v>
      </c>
      <c r="D75" s="17" t="s">
        <v>124</v>
      </c>
      <c r="E75" s="91">
        <v>6</v>
      </c>
      <c r="F75" s="92">
        <f>4*6</f>
        <v>24</v>
      </c>
      <c r="G75" s="92">
        <f t="shared" si="5"/>
        <v>22.641509433962263</v>
      </c>
      <c r="H75" s="53">
        <v>0.06</v>
      </c>
      <c r="I75" s="23"/>
      <c r="J75" s="18">
        <f t="shared" si="2"/>
        <v>0</v>
      </c>
      <c r="K75" s="18">
        <f t="shared" si="7"/>
        <v>0</v>
      </c>
      <c r="L75" s="2" t="s">
        <v>106</v>
      </c>
    </row>
    <row r="76" spans="1:907" ht="23.1" customHeight="1" x14ac:dyDescent="0.25">
      <c r="A76" s="123"/>
      <c r="B76" s="9" t="e" vm="57">
        <v>#VALUE!</v>
      </c>
      <c r="C76" s="26">
        <v>47963</v>
      </c>
      <c r="D76" s="17" t="s">
        <v>125</v>
      </c>
      <c r="E76" s="91">
        <v>6</v>
      </c>
      <c r="F76" s="92">
        <f>4.6*6</f>
        <v>27.599999999999998</v>
      </c>
      <c r="G76" s="92">
        <f t="shared" si="5"/>
        <v>26.037735849056599</v>
      </c>
      <c r="H76" s="53">
        <v>0.06</v>
      </c>
      <c r="I76" s="23"/>
      <c r="J76" s="18">
        <f t="shared" si="2"/>
        <v>0</v>
      </c>
      <c r="K76" s="18">
        <f t="shared" si="7"/>
        <v>0</v>
      </c>
      <c r="L76" s="2" t="s">
        <v>106</v>
      </c>
    </row>
    <row r="77" spans="1:907" ht="23.1" customHeight="1" x14ac:dyDescent="0.25">
      <c r="A77" s="123"/>
      <c r="B77" s="9" t="e" vm="58">
        <v>#VALUE!</v>
      </c>
      <c r="C77" s="26">
        <v>47965</v>
      </c>
      <c r="D77" s="17" t="s">
        <v>126</v>
      </c>
      <c r="E77" s="91">
        <v>6</v>
      </c>
      <c r="F77" s="92">
        <f>5.2*6</f>
        <v>31.200000000000003</v>
      </c>
      <c r="G77" s="92">
        <f t="shared" si="5"/>
        <v>29.433962264150946</v>
      </c>
      <c r="H77" s="53">
        <v>0.06</v>
      </c>
      <c r="I77" s="23"/>
      <c r="J77" s="18">
        <f t="shared" si="2"/>
        <v>0</v>
      </c>
      <c r="K77" s="18">
        <f t="shared" si="7"/>
        <v>0</v>
      </c>
      <c r="L77" s="2" t="s">
        <v>109</v>
      </c>
    </row>
    <row r="78" spans="1:907" ht="23.1" customHeight="1" x14ac:dyDescent="0.25">
      <c r="A78" s="123"/>
      <c r="B78" s="9" t="e" vm="59">
        <v>#VALUE!</v>
      </c>
      <c r="C78" s="26">
        <v>47974</v>
      </c>
      <c r="D78" s="17" t="s">
        <v>127</v>
      </c>
      <c r="E78" s="91">
        <v>6</v>
      </c>
      <c r="F78" s="92">
        <f>4.75*6</f>
        <v>28.5</v>
      </c>
      <c r="G78" s="92">
        <f t="shared" si="5"/>
        <v>26.886792452830186</v>
      </c>
      <c r="H78" s="53">
        <v>0.06</v>
      </c>
      <c r="I78" s="23"/>
      <c r="J78" s="18">
        <f t="shared" si="2"/>
        <v>0</v>
      </c>
      <c r="K78" s="18">
        <f t="shared" si="7"/>
        <v>0</v>
      </c>
      <c r="L78" s="2" t="s">
        <v>106</v>
      </c>
    </row>
    <row r="79" spans="1:907" ht="23.1" customHeight="1" x14ac:dyDescent="0.25">
      <c r="A79" s="123"/>
      <c r="B79" s="9" t="e" vm="60">
        <v>#VALUE!</v>
      </c>
      <c r="C79" s="26">
        <v>47919</v>
      </c>
      <c r="D79" s="17" t="s">
        <v>128</v>
      </c>
      <c r="E79" s="91">
        <v>6</v>
      </c>
      <c r="F79" s="92">
        <f>4.95*6</f>
        <v>29.700000000000003</v>
      </c>
      <c r="G79" s="92">
        <f>F79/1.06</f>
        <v>28.018867924528305</v>
      </c>
      <c r="H79" s="53">
        <v>0.06</v>
      </c>
      <c r="I79" s="23"/>
      <c r="J79" s="18">
        <f t="shared" si="2"/>
        <v>0</v>
      </c>
      <c r="K79" s="18">
        <f t="shared" si="7"/>
        <v>0</v>
      </c>
      <c r="L79" s="2" t="s">
        <v>96</v>
      </c>
    </row>
    <row r="80" spans="1:907" ht="23.1" customHeight="1" x14ac:dyDescent="0.25">
      <c r="A80" s="123"/>
      <c r="B80" s="9" t="e" vm="61">
        <v>#VALUE!</v>
      </c>
      <c r="C80" s="26">
        <v>47921</v>
      </c>
      <c r="D80" s="17" t="s">
        <v>129</v>
      </c>
      <c r="E80" s="91">
        <v>6</v>
      </c>
      <c r="F80" s="92">
        <f>4.95*6</f>
        <v>29.700000000000003</v>
      </c>
      <c r="G80" s="92">
        <f>F80/1.06</f>
        <v>28.018867924528305</v>
      </c>
      <c r="H80" s="53">
        <v>0.06</v>
      </c>
      <c r="I80" s="23"/>
      <c r="J80" s="18">
        <f t="shared" si="2"/>
        <v>0</v>
      </c>
      <c r="K80" s="18">
        <f t="shared" si="7"/>
        <v>0</v>
      </c>
      <c r="L80" s="2" t="s">
        <v>102</v>
      </c>
    </row>
    <row r="81" spans="1:12" ht="23.1" customHeight="1" x14ac:dyDescent="0.25">
      <c r="A81" s="123"/>
      <c r="B81" s="9" t="e" vm="62">
        <v>#VALUE!</v>
      </c>
      <c r="C81" s="26">
        <v>47920</v>
      </c>
      <c r="D81" s="17" t="s">
        <v>130</v>
      </c>
      <c r="E81" s="91">
        <v>6</v>
      </c>
      <c r="F81" s="92">
        <f>4.95*6</f>
        <v>29.700000000000003</v>
      </c>
      <c r="G81" s="92">
        <f>F81/1.06</f>
        <v>28.018867924528305</v>
      </c>
      <c r="H81" s="53">
        <v>0.06</v>
      </c>
      <c r="I81" s="23"/>
      <c r="J81" s="18">
        <f t="shared" si="2"/>
        <v>0</v>
      </c>
      <c r="K81" s="18">
        <f t="shared" si="7"/>
        <v>0</v>
      </c>
      <c r="L81" s="2" t="s">
        <v>106</v>
      </c>
    </row>
    <row r="82" spans="1:12" ht="23.1" customHeight="1" x14ac:dyDescent="0.25">
      <c r="A82" s="123"/>
      <c r="B82" s="9" t="e" vm="63">
        <v>#VALUE!</v>
      </c>
      <c r="C82" s="26">
        <v>47957</v>
      </c>
      <c r="D82" s="17" t="s">
        <v>131</v>
      </c>
      <c r="E82" s="91">
        <v>6</v>
      </c>
      <c r="F82" s="92">
        <f>4.9*6</f>
        <v>29.400000000000002</v>
      </c>
      <c r="G82" s="92">
        <f>F82/1.06</f>
        <v>27.735849056603776</v>
      </c>
      <c r="H82" s="53">
        <v>0.06</v>
      </c>
      <c r="I82" s="23"/>
      <c r="J82" s="18">
        <f t="shared" si="2"/>
        <v>0</v>
      </c>
      <c r="K82" s="18">
        <f t="shared" si="7"/>
        <v>0</v>
      </c>
      <c r="L82" s="2" t="s">
        <v>109</v>
      </c>
    </row>
    <row r="83" spans="1:12" ht="23.1" customHeight="1" x14ac:dyDescent="0.25">
      <c r="A83" s="123"/>
      <c r="B83" s="9" t="e" vm="64">
        <v>#VALUE!</v>
      </c>
      <c r="C83" s="26">
        <v>47958</v>
      </c>
      <c r="D83" s="17" t="s">
        <v>132</v>
      </c>
      <c r="E83" s="91">
        <v>1</v>
      </c>
      <c r="F83" s="92">
        <v>10.9</v>
      </c>
      <c r="G83" s="92">
        <f t="shared" ref="G83:G84" si="8">F83/1.06</f>
        <v>10.283018867924529</v>
      </c>
      <c r="H83" s="53">
        <v>0.06</v>
      </c>
      <c r="I83" s="23"/>
      <c r="J83" s="18">
        <f t="shared" si="2"/>
        <v>0</v>
      </c>
      <c r="K83" s="18">
        <f t="shared" si="7"/>
        <v>0</v>
      </c>
      <c r="L83" s="2" t="s">
        <v>75</v>
      </c>
    </row>
    <row r="84" spans="1:12" ht="23.1" customHeight="1" x14ac:dyDescent="0.25">
      <c r="A84" s="123"/>
      <c r="B84" s="9" t="e" vm="65">
        <v>#VALUE!</v>
      </c>
      <c r="C84" s="26">
        <v>47959</v>
      </c>
      <c r="D84" s="17" t="s">
        <v>133</v>
      </c>
      <c r="E84" s="91">
        <v>1</v>
      </c>
      <c r="F84" s="92">
        <v>19</v>
      </c>
      <c r="G84" s="92">
        <f t="shared" si="8"/>
        <v>17.924528301886792</v>
      </c>
      <c r="H84" s="53">
        <v>0.06</v>
      </c>
      <c r="I84" s="23"/>
      <c r="J84" s="18">
        <f t="shared" si="2"/>
        <v>0</v>
      </c>
      <c r="K84" s="18">
        <f t="shared" si="7"/>
        <v>0</v>
      </c>
      <c r="L84" s="2" t="s">
        <v>75</v>
      </c>
    </row>
    <row r="85" spans="1:12" ht="23.1" customHeight="1" x14ac:dyDescent="0.25">
      <c r="A85" s="123"/>
      <c r="B85" s="9" t="e" vm="66">
        <v>#VALUE!</v>
      </c>
      <c r="C85" s="26">
        <v>25222</v>
      </c>
      <c r="D85" s="17" t="s">
        <v>134</v>
      </c>
      <c r="E85" s="91">
        <v>10</v>
      </c>
      <c r="F85" s="92">
        <v>48.5</v>
      </c>
      <c r="G85" s="92">
        <v>45.75471698113207</v>
      </c>
      <c r="H85" s="53">
        <v>0.06</v>
      </c>
      <c r="I85" s="23"/>
      <c r="J85" s="18">
        <f t="shared" si="2"/>
        <v>0</v>
      </c>
      <c r="K85" s="18">
        <f t="shared" si="7"/>
        <v>0</v>
      </c>
      <c r="L85" s="2" t="s">
        <v>135</v>
      </c>
    </row>
    <row r="86" spans="1:12" ht="23.1" customHeight="1" x14ac:dyDescent="0.25">
      <c r="A86" s="123"/>
      <c r="B86" s="9" t="e" vm="67">
        <v>#VALUE!</v>
      </c>
      <c r="C86" s="26">
        <v>25223</v>
      </c>
      <c r="D86" s="17" t="s">
        <v>136</v>
      </c>
      <c r="E86" s="91">
        <v>10</v>
      </c>
      <c r="F86" s="92">
        <v>48.5</v>
      </c>
      <c r="G86" s="92">
        <v>45.75471698113207</v>
      </c>
      <c r="H86" s="53">
        <v>0.06</v>
      </c>
      <c r="I86" s="23"/>
      <c r="J86" s="18">
        <f t="shared" si="2"/>
        <v>0</v>
      </c>
      <c r="K86" s="18">
        <f t="shared" si="7"/>
        <v>0</v>
      </c>
      <c r="L86" s="2" t="s">
        <v>135</v>
      </c>
    </row>
    <row r="87" spans="1:12" ht="23.1" customHeight="1" x14ac:dyDescent="0.25">
      <c r="A87" s="123"/>
      <c r="B87" s="9" t="e" vm="68">
        <v>#VALUE!</v>
      </c>
      <c r="C87" s="26">
        <v>25224</v>
      </c>
      <c r="D87" s="17" t="s">
        <v>137</v>
      </c>
      <c r="E87" s="91">
        <v>10</v>
      </c>
      <c r="F87" s="92">
        <v>48.5</v>
      </c>
      <c r="G87" s="92">
        <v>45.75471698113207</v>
      </c>
      <c r="H87" s="53">
        <v>0.06</v>
      </c>
      <c r="I87" s="23"/>
      <c r="J87" s="18">
        <f t="shared" si="2"/>
        <v>0</v>
      </c>
      <c r="K87" s="18">
        <f t="shared" si="7"/>
        <v>0</v>
      </c>
      <c r="L87" s="2" t="s">
        <v>135</v>
      </c>
    </row>
    <row r="88" spans="1:12" ht="23.1" customHeight="1" x14ac:dyDescent="0.25">
      <c r="A88" s="123"/>
      <c r="B88" s="9" t="e" vm="69">
        <v>#VALUE!</v>
      </c>
      <c r="C88" s="26">
        <v>25225</v>
      </c>
      <c r="D88" s="17" t="s">
        <v>138</v>
      </c>
      <c r="E88" s="91">
        <v>10</v>
      </c>
      <c r="F88" s="92">
        <v>48.5</v>
      </c>
      <c r="G88" s="92">
        <v>45.75471698113207</v>
      </c>
      <c r="H88" s="53">
        <v>0.06</v>
      </c>
      <c r="I88" s="23"/>
      <c r="J88" s="18">
        <f t="shared" si="2"/>
        <v>0</v>
      </c>
      <c r="K88" s="18">
        <f t="shared" si="7"/>
        <v>0</v>
      </c>
      <c r="L88" s="2" t="s">
        <v>139</v>
      </c>
    </row>
    <row r="89" spans="1:12" ht="23.1" customHeight="1" x14ac:dyDescent="0.25">
      <c r="A89" s="123"/>
      <c r="B89" s="9" t="e" vm="70">
        <v>#VALUE!</v>
      </c>
      <c r="C89" s="26">
        <v>25017</v>
      </c>
      <c r="D89" s="17" t="s">
        <v>140</v>
      </c>
      <c r="E89" s="91">
        <v>7</v>
      </c>
      <c r="F89" s="92">
        <v>17.849999999999998</v>
      </c>
      <c r="G89" s="92">
        <v>16.839622641509433</v>
      </c>
      <c r="H89" s="53">
        <v>0.06</v>
      </c>
      <c r="I89" s="23"/>
      <c r="J89" s="18">
        <f t="shared" si="2"/>
        <v>0</v>
      </c>
      <c r="K89" s="18">
        <f t="shared" si="7"/>
        <v>0</v>
      </c>
      <c r="L89" s="2" t="s">
        <v>141</v>
      </c>
    </row>
    <row r="90" spans="1:12" ht="23.1" customHeight="1" x14ac:dyDescent="0.25">
      <c r="A90" s="123"/>
      <c r="B90" s="9" t="e" vm="71">
        <v>#VALUE!</v>
      </c>
      <c r="C90" s="26">
        <v>25018</v>
      </c>
      <c r="D90" s="17" t="s">
        <v>142</v>
      </c>
      <c r="E90" s="91">
        <v>7</v>
      </c>
      <c r="F90" s="92">
        <v>17.849999999999998</v>
      </c>
      <c r="G90" s="92">
        <v>16.839622641509433</v>
      </c>
      <c r="H90" s="53">
        <v>0.06</v>
      </c>
      <c r="I90" s="23"/>
      <c r="J90" s="18">
        <f t="shared" si="2"/>
        <v>0</v>
      </c>
      <c r="K90" s="18">
        <f t="shared" si="7"/>
        <v>0</v>
      </c>
      <c r="L90" s="2" t="s">
        <v>143</v>
      </c>
    </row>
    <row r="91" spans="1:12" ht="23.1" customHeight="1" x14ac:dyDescent="0.25">
      <c r="A91" s="123"/>
      <c r="B91" s="9" t="e" vm="72">
        <v>#VALUE!</v>
      </c>
      <c r="C91" s="26">
        <v>25019</v>
      </c>
      <c r="D91" s="17" t="s">
        <v>144</v>
      </c>
      <c r="E91" s="91">
        <v>7</v>
      </c>
      <c r="F91" s="92">
        <v>17.849999999999998</v>
      </c>
      <c r="G91" s="92">
        <v>16.839622641509433</v>
      </c>
      <c r="H91" s="53">
        <v>0.06</v>
      </c>
      <c r="I91" s="23"/>
      <c r="J91" s="18">
        <f t="shared" si="2"/>
        <v>0</v>
      </c>
      <c r="K91" s="18">
        <f t="shared" si="7"/>
        <v>0</v>
      </c>
      <c r="L91" s="2" t="s">
        <v>145</v>
      </c>
    </row>
    <row r="92" spans="1:12" ht="23.1" customHeight="1" x14ac:dyDescent="0.25">
      <c r="A92" s="81"/>
      <c r="B92" s="9" t="e" vm="73">
        <v>#VALUE!</v>
      </c>
      <c r="C92" s="26">
        <v>25020</v>
      </c>
      <c r="D92" s="17" t="s">
        <v>146</v>
      </c>
      <c r="E92" s="91">
        <v>12</v>
      </c>
      <c r="F92" s="92">
        <v>40.799999999999997</v>
      </c>
      <c r="G92" s="92">
        <v>38.490566037735846</v>
      </c>
      <c r="H92" s="53">
        <v>0.06</v>
      </c>
      <c r="I92" s="23"/>
      <c r="J92" s="18">
        <f t="shared" si="2"/>
        <v>0</v>
      </c>
      <c r="K92" s="18">
        <f t="shared" si="7"/>
        <v>0</v>
      </c>
      <c r="L92" s="2" t="s">
        <v>147</v>
      </c>
    </row>
    <row r="93" spans="1:12" ht="23.1" customHeight="1" x14ac:dyDescent="0.25">
      <c r="A93" s="81"/>
      <c r="B93" s="9" t="e" vm="74">
        <v>#VALUE!</v>
      </c>
      <c r="C93" s="26">
        <v>25004</v>
      </c>
      <c r="D93" s="17" t="s">
        <v>148</v>
      </c>
      <c r="E93" s="91">
        <v>12</v>
      </c>
      <c r="F93" s="92">
        <v>40.799999999999997</v>
      </c>
      <c r="G93" s="92">
        <v>38.490566037735846</v>
      </c>
      <c r="H93" s="53">
        <v>0.06</v>
      </c>
      <c r="I93" s="23"/>
      <c r="J93" s="18">
        <f t="shared" si="2"/>
        <v>0</v>
      </c>
      <c r="K93" s="18">
        <f t="shared" si="7"/>
        <v>0</v>
      </c>
      <c r="L93" s="2" t="s">
        <v>149</v>
      </c>
    </row>
    <row r="94" spans="1:12" ht="23.1" customHeight="1" x14ac:dyDescent="0.25">
      <c r="A94" s="81"/>
      <c r="B94" s="9" t="e" vm="75">
        <v>#VALUE!</v>
      </c>
      <c r="C94" s="26">
        <v>26500</v>
      </c>
      <c r="D94" s="17" t="s">
        <v>150</v>
      </c>
      <c r="E94" s="91">
        <v>12</v>
      </c>
      <c r="F94" s="92">
        <v>40.200000000000003</v>
      </c>
      <c r="G94" s="92">
        <v>37.924528301886795</v>
      </c>
      <c r="H94" s="53">
        <v>0.06</v>
      </c>
      <c r="I94" s="23"/>
      <c r="J94" s="18">
        <f t="shared" si="2"/>
        <v>0</v>
      </c>
      <c r="K94" s="18">
        <f t="shared" si="7"/>
        <v>0</v>
      </c>
      <c r="L94" s="2" t="s">
        <v>94</v>
      </c>
    </row>
    <row r="95" spans="1:12" ht="23.1" customHeight="1" x14ac:dyDescent="0.25">
      <c r="A95" s="81"/>
      <c r="B95" s="9" t="e" vm="76">
        <v>#VALUE!</v>
      </c>
      <c r="C95" s="26">
        <v>88298</v>
      </c>
      <c r="D95" s="17" t="s">
        <v>151</v>
      </c>
      <c r="E95" s="91">
        <v>6</v>
      </c>
      <c r="F95" s="92">
        <f>3.85*6</f>
        <v>23.1</v>
      </c>
      <c r="G95" s="92">
        <f>F95/1.06</f>
        <v>21.79245283018868</v>
      </c>
      <c r="H95" s="53">
        <v>0.06</v>
      </c>
      <c r="I95" s="23"/>
      <c r="J95" s="18">
        <f t="shared" si="2"/>
        <v>0</v>
      </c>
      <c r="K95" s="18">
        <f t="shared" si="7"/>
        <v>0</v>
      </c>
      <c r="L95" s="2" t="s">
        <v>152</v>
      </c>
    </row>
    <row r="96" spans="1:12" ht="23.1" customHeight="1" x14ac:dyDescent="0.25">
      <c r="A96" s="123"/>
      <c r="B96" s="9" t="e" vm="77">
        <v>#VALUE!</v>
      </c>
      <c r="C96" s="26">
        <v>25208</v>
      </c>
      <c r="D96" s="17" t="s">
        <v>153</v>
      </c>
      <c r="E96" s="91">
        <v>20</v>
      </c>
      <c r="F96" s="92">
        <v>36</v>
      </c>
      <c r="G96" s="92">
        <v>33.962264150943398</v>
      </c>
      <c r="H96" s="53">
        <v>0.06</v>
      </c>
      <c r="I96" s="23"/>
      <c r="J96" s="18">
        <f t="shared" si="2"/>
        <v>0</v>
      </c>
      <c r="K96" s="18">
        <f t="shared" si="7"/>
        <v>0</v>
      </c>
      <c r="L96" s="2" t="s">
        <v>154</v>
      </c>
    </row>
    <row r="97" spans="1:12" ht="23.1" customHeight="1" x14ac:dyDescent="0.25">
      <c r="A97" s="123"/>
      <c r="B97" s="9"/>
      <c r="C97" s="26">
        <v>25201</v>
      </c>
      <c r="D97" s="17" t="s">
        <v>155</v>
      </c>
      <c r="E97" s="91">
        <v>15</v>
      </c>
      <c r="F97" s="92">
        <v>39</v>
      </c>
      <c r="G97" s="92">
        <v>36.79245283018868</v>
      </c>
      <c r="H97" s="53">
        <v>0.06</v>
      </c>
      <c r="I97" s="23"/>
      <c r="J97" s="19">
        <f t="shared" si="2"/>
        <v>0</v>
      </c>
      <c r="K97" s="18">
        <f t="shared" si="7"/>
        <v>0</v>
      </c>
      <c r="L97" s="2" t="s">
        <v>156</v>
      </c>
    </row>
    <row r="98" spans="1:12" ht="23.1" customHeight="1" x14ac:dyDescent="0.25">
      <c r="A98" s="123"/>
      <c r="B98" s="9" t="e" vm="78">
        <v>#VALUE!</v>
      </c>
      <c r="C98" s="26">
        <v>25210</v>
      </c>
      <c r="D98" s="17" t="s">
        <v>157</v>
      </c>
      <c r="E98" s="91">
        <v>20</v>
      </c>
      <c r="F98" s="92">
        <v>39</v>
      </c>
      <c r="G98" s="92">
        <v>36.79245283018868</v>
      </c>
      <c r="H98" s="53">
        <v>0.06</v>
      </c>
      <c r="I98" s="23"/>
      <c r="J98" s="18">
        <f t="shared" si="2"/>
        <v>0</v>
      </c>
      <c r="K98" s="18">
        <f t="shared" si="7"/>
        <v>0</v>
      </c>
      <c r="L98" s="2" t="s">
        <v>158</v>
      </c>
    </row>
    <row r="99" spans="1:12" ht="23.1" customHeight="1" x14ac:dyDescent="0.25">
      <c r="A99" s="124"/>
      <c r="B99" s="37" t="e" vm="79">
        <v>#VALUE!</v>
      </c>
      <c r="C99" s="38">
        <v>25211</v>
      </c>
      <c r="D99" s="39" t="s">
        <v>159</v>
      </c>
      <c r="E99" s="93">
        <v>20</v>
      </c>
      <c r="F99" s="94">
        <v>39</v>
      </c>
      <c r="G99" s="94">
        <v>36.79245283018868</v>
      </c>
      <c r="H99" s="54">
        <v>0.06</v>
      </c>
      <c r="I99" s="40"/>
      <c r="J99" s="20">
        <f t="shared" si="2"/>
        <v>0</v>
      </c>
      <c r="K99" s="20">
        <f t="shared" si="7"/>
        <v>0</v>
      </c>
      <c r="L99" s="13" t="s">
        <v>158</v>
      </c>
    </row>
    <row r="100" spans="1:12" ht="14.4" customHeight="1" x14ac:dyDescent="0.25">
      <c r="A100" s="84"/>
      <c r="B100" s="45" t="s">
        <v>160</v>
      </c>
      <c r="C100" s="45"/>
      <c r="D100" s="45"/>
      <c r="E100" s="57"/>
      <c r="F100" s="96"/>
      <c r="G100" s="96"/>
      <c r="H100" s="57"/>
      <c r="I100" s="45"/>
      <c r="J100" s="45"/>
      <c r="K100" s="48"/>
      <c r="L100" s="49"/>
    </row>
    <row r="101" spans="1:12" ht="14.4" customHeight="1" x14ac:dyDescent="0.3">
      <c r="A101" s="85"/>
      <c r="B101" s="34" t="s">
        <v>161</v>
      </c>
      <c r="C101" s="33"/>
      <c r="D101" s="33"/>
      <c r="E101" s="55"/>
      <c r="F101" s="95"/>
      <c r="G101" s="95"/>
      <c r="H101" s="55"/>
      <c r="I101" s="33"/>
      <c r="J101" s="33"/>
      <c r="K101" s="35"/>
      <c r="L101" s="36"/>
    </row>
    <row r="102" spans="1:12" ht="23.1" customHeight="1" x14ac:dyDescent="0.25">
      <c r="A102" s="80"/>
      <c r="B102" s="8" t="e" vm="80">
        <v>#VALUE!</v>
      </c>
      <c r="C102" s="24">
        <v>26400</v>
      </c>
      <c r="D102" s="25" t="s">
        <v>162</v>
      </c>
      <c r="E102" s="89">
        <v>12</v>
      </c>
      <c r="F102" s="90">
        <v>57</v>
      </c>
      <c r="G102" s="90">
        <v>53.773584905660371</v>
      </c>
      <c r="H102" s="52">
        <v>0.06</v>
      </c>
      <c r="I102" s="22"/>
      <c r="J102" s="18">
        <f t="shared" ref="J102:J118" si="9">I102*G102</f>
        <v>0</v>
      </c>
      <c r="K102" s="18">
        <f t="shared" si="7"/>
        <v>0</v>
      </c>
      <c r="L102" s="16" t="s">
        <v>163</v>
      </c>
    </row>
    <row r="103" spans="1:12" ht="23.1" customHeight="1" x14ac:dyDescent="0.25">
      <c r="A103" s="81"/>
      <c r="B103" s="9" t="e" vm="81">
        <v>#VALUE!</v>
      </c>
      <c r="C103" s="26">
        <v>26401</v>
      </c>
      <c r="D103" s="17" t="s">
        <v>164</v>
      </c>
      <c r="E103" s="91">
        <v>12</v>
      </c>
      <c r="F103" s="92">
        <v>57</v>
      </c>
      <c r="G103" s="92">
        <v>53.773584905660371</v>
      </c>
      <c r="H103" s="53">
        <v>0.06</v>
      </c>
      <c r="I103" s="23"/>
      <c r="J103" s="18">
        <f t="shared" si="9"/>
        <v>0</v>
      </c>
      <c r="K103" s="18">
        <f t="shared" si="7"/>
        <v>0</v>
      </c>
      <c r="L103" s="2" t="s">
        <v>163</v>
      </c>
    </row>
    <row r="104" spans="1:12" ht="23.1" customHeight="1" x14ac:dyDescent="0.25">
      <c r="A104" s="81"/>
      <c r="B104" s="9" t="e" vm="82">
        <v>#VALUE!</v>
      </c>
      <c r="C104" s="26">
        <v>26424</v>
      </c>
      <c r="D104" s="17" t="s">
        <v>165</v>
      </c>
      <c r="E104" s="91">
        <v>12</v>
      </c>
      <c r="F104" s="92">
        <v>90</v>
      </c>
      <c r="G104" s="92">
        <v>84.905660377358487</v>
      </c>
      <c r="H104" s="53">
        <v>0.06</v>
      </c>
      <c r="I104" s="23"/>
      <c r="J104" s="18">
        <f t="shared" si="9"/>
        <v>0</v>
      </c>
      <c r="K104" s="18">
        <f t="shared" si="7"/>
        <v>0</v>
      </c>
      <c r="L104" s="2" t="s">
        <v>166</v>
      </c>
    </row>
    <row r="105" spans="1:12" ht="23.1" customHeight="1" x14ac:dyDescent="0.25">
      <c r="A105" s="81"/>
      <c r="B105" s="9" t="e" vm="83">
        <v>#VALUE!</v>
      </c>
      <c r="C105" s="26">
        <v>26488</v>
      </c>
      <c r="D105" s="17" t="s">
        <v>167</v>
      </c>
      <c r="E105" s="91">
        <v>12</v>
      </c>
      <c r="F105" s="92">
        <v>66</v>
      </c>
      <c r="G105" s="92">
        <v>62.264150943396224</v>
      </c>
      <c r="H105" s="53">
        <v>0.06</v>
      </c>
      <c r="I105" s="23"/>
      <c r="J105" s="18">
        <f t="shared" si="9"/>
        <v>0</v>
      </c>
      <c r="K105" s="18">
        <f t="shared" si="7"/>
        <v>0</v>
      </c>
      <c r="L105" s="2" t="s">
        <v>94</v>
      </c>
    </row>
    <row r="106" spans="1:12" ht="23.1" customHeight="1" x14ac:dyDescent="0.25">
      <c r="A106" s="81"/>
      <c r="B106" s="9" t="e" vm="84">
        <v>#VALUE!</v>
      </c>
      <c r="C106" s="26">
        <v>26311</v>
      </c>
      <c r="D106" s="17" t="s">
        <v>168</v>
      </c>
      <c r="E106" s="91">
        <v>6</v>
      </c>
      <c r="F106" s="92">
        <v>41.7</v>
      </c>
      <c r="G106" s="92">
        <v>39.339622641509436</v>
      </c>
      <c r="H106" s="53">
        <v>0.06</v>
      </c>
      <c r="I106" s="23"/>
      <c r="J106" s="18">
        <f t="shared" si="9"/>
        <v>0</v>
      </c>
      <c r="K106" s="18">
        <f t="shared" si="7"/>
        <v>0</v>
      </c>
      <c r="L106" s="2" t="s">
        <v>106</v>
      </c>
    </row>
    <row r="107" spans="1:12" ht="23.1" customHeight="1" x14ac:dyDescent="0.25">
      <c r="A107" s="81"/>
      <c r="B107" s="9" t="e" vm="85">
        <v>#VALUE!</v>
      </c>
      <c r="C107" s="26">
        <v>26312</v>
      </c>
      <c r="D107" s="17" t="s">
        <v>169</v>
      </c>
      <c r="E107" s="91">
        <v>6</v>
      </c>
      <c r="F107" s="92">
        <v>41.7</v>
      </c>
      <c r="G107" s="92">
        <v>39.339622641509436</v>
      </c>
      <c r="H107" s="53">
        <v>0.06</v>
      </c>
      <c r="I107" s="23"/>
      <c r="J107" s="18">
        <f t="shared" si="9"/>
        <v>0</v>
      </c>
      <c r="K107" s="18">
        <f t="shared" si="7"/>
        <v>0</v>
      </c>
      <c r="L107" s="2" t="s">
        <v>106</v>
      </c>
    </row>
    <row r="108" spans="1:12" ht="23.1" customHeight="1" x14ac:dyDescent="0.25">
      <c r="A108" s="81"/>
      <c r="B108" s="9" t="e" vm="86">
        <v>#VALUE!</v>
      </c>
      <c r="C108" s="26">
        <v>26315</v>
      </c>
      <c r="D108" s="17" t="s">
        <v>170</v>
      </c>
      <c r="E108" s="91">
        <v>6</v>
      </c>
      <c r="F108" s="92">
        <v>38.700000000000003</v>
      </c>
      <c r="G108" s="92">
        <v>36.509433962264154</v>
      </c>
      <c r="H108" s="53">
        <v>0.06</v>
      </c>
      <c r="I108" s="23"/>
      <c r="J108" s="18">
        <f t="shared" si="9"/>
        <v>0</v>
      </c>
      <c r="K108" s="18">
        <f t="shared" si="7"/>
        <v>0</v>
      </c>
      <c r="L108" s="2" t="s">
        <v>106</v>
      </c>
    </row>
    <row r="109" spans="1:12" ht="23.1" customHeight="1" x14ac:dyDescent="0.25">
      <c r="A109" s="81"/>
      <c r="B109" s="9" t="e" vm="87">
        <v>#VALUE!</v>
      </c>
      <c r="C109" s="26">
        <v>26321</v>
      </c>
      <c r="D109" s="17" t="s">
        <v>171</v>
      </c>
      <c r="E109" s="91">
        <v>6</v>
      </c>
      <c r="F109" s="92">
        <v>41.7</v>
      </c>
      <c r="G109" s="92">
        <v>39.339622641509436</v>
      </c>
      <c r="H109" s="53">
        <v>0.06</v>
      </c>
      <c r="I109" s="23"/>
      <c r="J109" s="18">
        <f t="shared" si="9"/>
        <v>0</v>
      </c>
      <c r="K109" s="18">
        <f t="shared" si="7"/>
        <v>0</v>
      </c>
      <c r="L109" s="2" t="s">
        <v>106</v>
      </c>
    </row>
    <row r="110" spans="1:12" ht="23.1" customHeight="1" x14ac:dyDescent="0.25">
      <c r="A110" s="81"/>
      <c r="B110" s="9" t="e" vm="88">
        <v>#VALUE!</v>
      </c>
      <c r="C110" s="26">
        <v>88111</v>
      </c>
      <c r="D110" s="17" t="s">
        <v>172</v>
      </c>
      <c r="E110" s="91">
        <v>6</v>
      </c>
      <c r="F110" s="92">
        <f>3.65*6</f>
        <v>21.9</v>
      </c>
      <c r="G110" s="92">
        <f>F110/1.06</f>
        <v>20.660377358490564</v>
      </c>
      <c r="H110" s="53">
        <v>0.06</v>
      </c>
      <c r="I110" s="23"/>
      <c r="J110" s="18">
        <f t="shared" si="9"/>
        <v>0</v>
      </c>
      <c r="K110" s="18">
        <f t="shared" si="7"/>
        <v>0</v>
      </c>
      <c r="L110" s="2" t="s">
        <v>152</v>
      </c>
    </row>
    <row r="111" spans="1:12" ht="23.1" customHeight="1" x14ac:dyDescent="0.25">
      <c r="A111" s="81"/>
      <c r="B111" s="9" t="e" vm="89">
        <v>#VALUE!</v>
      </c>
      <c r="C111" s="26">
        <v>88155</v>
      </c>
      <c r="D111" s="17" t="s">
        <v>173</v>
      </c>
      <c r="E111" s="91">
        <v>6</v>
      </c>
      <c r="F111" s="92">
        <f>4.2*6</f>
        <v>25.200000000000003</v>
      </c>
      <c r="G111" s="92">
        <f>F111/1.06</f>
        <v>23.773584905660378</v>
      </c>
      <c r="H111" s="53">
        <v>0.06</v>
      </c>
      <c r="I111" s="23"/>
      <c r="J111" s="18">
        <f t="shared" si="9"/>
        <v>0</v>
      </c>
      <c r="K111" s="18">
        <f t="shared" si="7"/>
        <v>0</v>
      </c>
      <c r="L111" s="2" t="s">
        <v>152</v>
      </c>
    </row>
    <row r="112" spans="1:12" ht="23.1" customHeight="1" x14ac:dyDescent="0.25">
      <c r="A112" s="82"/>
      <c r="B112" s="37" t="e" vm="90">
        <v>#VALUE!</v>
      </c>
      <c r="C112" s="38">
        <v>26402</v>
      </c>
      <c r="D112" s="39" t="s">
        <v>174</v>
      </c>
      <c r="E112" s="93">
        <v>6</v>
      </c>
      <c r="F112" s="94">
        <v>27.299999999999997</v>
      </c>
      <c r="G112" s="94">
        <v>25.75471698113207</v>
      </c>
      <c r="H112" s="54">
        <v>0.06</v>
      </c>
      <c r="I112" s="40"/>
      <c r="J112" s="20">
        <f t="shared" si="9"/>
        <v>0</v>
      </c>
      <c r="K112" s="20">
        <f t="shared" si="7"/>
        <v>0</v>
      </c>
      <c r="L112" s="13" t="s">
        <v>175</v>
      </c>
    </row>
    <row r="113" spans="1:907" ht="14.4" customHeight="1" x14ac:dyDescent="0.3">
      <c r="A113" s="85"/>
      <c r="B113" s="34" t="s">
        <v>176</v>
      </c>
      <c r="C113" s="33"/>
      <c r="D113" s="33"/>
      <c r="E113" s="55"/>
      <c r="F113" s="95"/>
      <c r="G113" s="95"/>
      <c r="H113" s="55"/>
      <c r="I113" s="33"/>
      <c r="J113" s="33"/>
      <c r="K113" s="35"/>
      <c r="L113" s="36"/>
    </row>
    <row r="114" spans="1:907" ht="22.35" customHeight="1" x14ac:dyDescent="0.25">
      <c r="A114" s="80"/>
      <c r="B114" s="8" t="e" vm="91">
        <v>#VALUE!</v>
      </c>
      <c r="C114" s="24">
        <v>27012</v>
      </c>
      <c r="D114" s="25" t="s">
        <v>177</v>
      </c>
      <c r="E114" s="89">
        <v>12</v>
      </c>
      <c r="F114" s="90">
        <v>83.4</v>
      </c>
      <c r="G114" s="90">
        <v>78.679245283018872</v>
      </c>
      <c r="H114" s="52">
        <v>0.06</v>
      </c>
      <c r="I114" s="22"/>
      <c r="J114" s="18">
        <f t="shared" si="9"/>
        <v>0</v>
      </c>
      <c r="K114" s="18">
        <f t="shared" si="7"/>
        <v>0</v>
      </c>
      <c r="L114" s="16" t="s">
        <v>178</v>
      </c>
    </row>
    <row r="115" spans="1:907" ht="22.35" customHeight="1" x14ac:dyDescent="0.25">
      <c r="A115" s="82"/>
      <c r="B115" s="37" t="e" vm="92">
        <v>#VALUE!</v>
      </c>
      <c r="C115" s="38">
        <v>27018</v>
      </c>
      <c r="D115" s="39" t="s">
        <v>179</v>
      </c>
      <c r="E115" s="93">
        <v>8</v>
      </c>
      <c r="F115" s="94">
        <v>46.8</v>
      </c>
      <c r="G115" s="94">
        <v>44.15094339622641</v>
      </c>
      <c r="H115" s="54">
        <v>0.06</v>
      </c>
      <c r="I115" s="40"/>
      <c r="J115" s="20">
        <f t="shared" si="9"/>
        <v>0</v>
      </c>
      <c r="K115" s="20">
        <f t="shared" si="7"/>
        <v>0</v>
      </c>
      <c r="L115" s="13" t="s">
        <v>180</v>
      </c>
    </row>
    <row r="116" spans="1:907" ht="14.4" customHeight="1" x14ac:dyDescent="0.3">
      <c r="A116" s="85"/>
      <c r="B116" s="34" t="s">
        <v>181</v>
      </c>
      <c r="C116" s="33"/>
      <c r="D116" s="33"/>
      <c r="E116" s="55"/>
      <c r="F116" s="95"/>
      <c r="G116" s="95"/>
      <c r="H116" s="55"/>
      <c r="I116" s="33"/>
      <c r="J116" s="33"/>
      <c r="K116" s="35"/>
      <c r="L116" s="36"/>
    </row>
    <row r="117" spans="1:907" ht="23.1" customHeight="1" x14ac:dyDescent="0.25">
      <c r="A117" s="80"/>
      <c r="B117" s="8" t="e" vm="93">
        <v>#VALUE!</v>
      </c>
      <c r="C117" s="24">
        <v>24016</v>
      </c>
      <c r="D117" s="25" t="s">
        <v>182</v>
      </c>
      <c r="E117" s="89">
        <v>6</v>
      </c>
      <c r="F117" s="90">
        <v>65.699999999999989</v>
      </c>
      <c r="G117" s="90">
        <v>61.981132075471685</v>
      </c>
      <c r="H117" s="52">
        <v>0.06</v>
      </c>
      <c r="I117" s="22"/>
      <c r="J117" s="18">
        <f t="shared" si="9"/>
        <v>0</v>
      </c>
      <c r="K117" s="18">
        <f t="shared" si="7"/>
        <v>0</v>
      </c>
      <c r="L117" s="16" t="s">
        <v>183</v>
      </c>
    </row>
    <row r="118" spans="1:907" s="3" customFormat="1" ht="23.1" customHeight="1" x14ac:dyDescent="0.25">
      <c r="A118" s="82"/>
      <c r="B118" s="37" t="e" vm="94">
        <v>#VALUE!</v>
      </c>
      <c r="C118" s="38">
        <v>24018</v>
      </c>
      <c r="D118" s="39" t="s">
        <v>184</v>
      </c>
      <c r="E118" s="93">
        <v>10</v>
      </c>
      <c r="F118" s="94">
        <v>59.5</v>
      </c>
      <c r="G118" s="94">
        <v>56.132075471698109</v>
      </c>
      <c r="H118" s="54">
        <v>0.06</v>
      </c>
      <c r="I118" s="40"/>
      <c r="J118" s="20">
        <f t="shared" si="9"/>
        <v>0</v>
      </c>
      <c r="K118" s="20">
        <f t="shared" si="7"/>
        <v>0</v>
      </c>
      <c r="L118" s="13" t="s">
        <v>185</v>
      </c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/>
      <c r="BU118" s="111"/>
      <c r="BV118" s="111"/>
      <c r="BW118" s="111"/>
      <c r="BX118" s="111"/>
      <c r="BY118" s="111"/>
      <c r="BZ118" s="111"/>
      <c r="CA118" s="111"/>
      <c r="CB118" s="111"/>
      <c r="CC118" s="111"/>
      <c r="CD118" s="111"/>
      <c r="CE118" s="111"/>
      <c r="CF118" s="111"/>
      <c r="CG118" s="111"/>
      <c r="CH118" s="111"/>
      <c r="CI118" s="111"/>
      <c r="CJ118" s="111"/>
      <c r="CK118" s="111"/>
      <c r="CL118" s="111"/>
      <c r="CM118" s="111"/>
      <c r="CN118" s="111"/>
      <c r="CO118" s="111"/>
      <c r="CP118" s="111"/>
      <c r="CQ118" s="111"/>
      <c r="CR118" s="111"/>
      <c r="CS118" s="111"/>
      <c r="CT118" s="111"/>
      <c r="CU118" s="111"/>
      <c r="CV118" s="111"/>
      <c r="CW118" s="111"/>
      <c r="CX118" s="111"/>
      <c r="CY118" s="111"/>
      <c r="CZ118" s="111"/>
      <c r="DA118" s="111"/>
      <c r="DB118" s="111"/>
      <c r="DC118" s="111"/>
      <c r="DD118" s="111"/>
      <c r="DE118" s="111"/>
      <c r="DF118" s="111"/>
      <c r="DG118" s="111"/>
      <c r="DH118" s="111"/>
      <c r="DI118" s="111"/>
      <c r="DJ118" s="111"/>
      <c r="DK118" s="111"/>
      <c r="DL118" s="111"/>
      <c r="DM118" s="111"/>
      <c r="DN118" s="111"/>
      <c r="DO118" s="111"/>
      <c r="DP118" s="111"/>
      <c r="DQ118" s="111"/>
      <c r="DR118" s="111"/>
      <c r="DS118" s="111"/>
      <c r="DT118" s="111"/>
      <c r="DU118" s="111"/>
      <c r="DV118" s="111"/>
      <c r="DW118" s="111"/>
      <c r="DX118" s="111"/>
      <c r="DY118" s="111"/>
      <c r="DZ118" s="111"/>
      <c r="EA118" s="111"/>
      <c r="EB118" s="111"/>
      <c r="EC118" s="111"/>
      <c r="ED118" s="111"/>
      <c r="EE118" s="111"/>
      <c r="EF118" s="111"/>
      <c r="EG118" s="111"/>
      <c r="EH118" s="111"/>
      <c r="EI118" s="111"/>
      <c r="EJ118" s="111"/>
      <c r="EK118" s="111"/>
      <c r="EL118" s="111"/>
      <c r="EM118" s="111"/>
      <c r="EN118" s="111"/>
      <c r="EO118" s="111"/>
      <c r="EP118" s="111"/>
      <c r="EQ118" s="111"/>
      <c r="ER118" s="111"/>
      <c r="ES118" s="111"/>
      <c r="ET118" s="111"/>
      <c r="EU118" s="111"/>
      <c r="EV118" s="111"/>
      <c r="EW118" s="111"/>
      <c r="EX118" s="111"/>
      <c r="EY118" s="111"/>
      <c r="EZ118" s="111"/>
      <c r="FA118" s="111"/>
      <c r="FB118" s="111"/>
      <c r="FC118" s="111"/>
      <c r="FD118" s="111"/>
      <c r="FE118" s="111"/>
      <c r="FF118" s="111"/>
      <c r="FG118" s="111"/>
      <c r="FH118" s="111"/>
      <c r="FI118" s="111"/>
      <c r="FJ118" s="111"/>
      <c r="FK118" s="111"/>
      <c r="FL118" s="111"/>
      <c r="FM118" s="111"/>
      <c r="FN118" s="111"/>
      <c r="FO118" s="111"/>
      <c r="FP118" s="111"/>
      <c r="FQ118" s="111"/>
      <c r="FR118" s="111"/>
      <c r="FS118" s="111"/>
      <c r="FT118" s="111"/>
      <c r="FU118" s="111"/>
      <c r="FV118" s="111"/>
      <c r="FW118" s="111"/>
      <c r="FX118" s="111"/>
      <c r="FY118" s="111"/>
      <c r="FZ118" s="111"/>
      <c r="GA118" s="111"/>
      <c r="GB118" s="111"/>
      <c r="GC118" s="111"/>
      <c r="GD118" s="111"/>
      <c r="GE118" s="111"/>
      <c r="GF118" s="111"/>
      <c r="GG118" s="111"/>
      <c r="GH118" s="111"/>
      <c r="GI118" s="111"/>
      <c r="GJ118" s="111"/>
      <c r="GK118" s="111"/>
      <c r="GL118" s="111"/>
      <c r="GM118" s="111"/>
      <c r="GN118" s="111"/>
      <c r="GO118" s="111"/>
      <c r="GP118" s="111"/>
      <c r="GQ118" s="111"/>
      <c r="GR118" s="111"/>
      <c r="GS118" s="111"/>
      <c r="GT118" s="111"/>
      <c r="GU118" s="111"/>
      <c r="GV118" s="111"/>
      <c r="GW118" s="111"/>
      <c r="GX118" s="111"/>
      <c r="GY118" s="111"/>
      <c r="GZ118" s="111"/>
      <c r="HA118" s="111"/>
      <c r="HB118" s="111"/>
      <c r="HC118" s="111"/>
      <c r="HD118" s="111"/>
      <c r="HE118" s="111"/>
      <c r="HF118" s="111"/>
      <c r="HG118" s="111"/>
      <c r="HH118" s="111"/>
      <c r="HI118" s="111"/>
      <c r="HJ118" s="111"/>
      <c r="HK118" s="111"/>
      <c r="HL118" s="111"/>
      <c r="HM118" s="111"/>
      <c r="HN118" s="111"/>
      <c r="HO118" s="111"/>
      <c r="HP118" s="111"/>
      <c r="HQ118" s="111"/>
      <c r="HR118" s="111"/>
      <c r="HS118" s="111"/>
      <c r="HT118" s="111"/>
      <c r="HU118" s="111"/>
      <c r="HV118" s="111"/>
      <c r="HW118" s="111"/>
      <c r="HX118" s="111"/>
      <c r="HY118" s="111"/>
      <c r="HZ118" s="111"/>
      <c r="IA118" s="111"/>
      <c r="IB118" s="111"/>
      <c r="IC118" s="111"/>
      <c r="ID118" s="111"/>
      <c r="IE118" s="111"/>
      <c r="IF118" s="111"/>
      <c r="IG118" s="111"/>
      <c r="IH118" s="111"/>
      <c r="II118" s="111"/>
      <c r="IJ118" s="111"/>
      <c r="IK118" s="111"/>
      <c r="IL118" s="111"/>
      <c r="IM118" s="111"/>
      <c r="IN118" s="111"/>
      <c r="IO118" s="111"/>
      <c r="IP118" s="111"/>
      <c r="IQ118" s="111"/>
      <c r="IR118" s="111"/>
      <c r="IS118" s="111"/>
      <c r="IT118" s="111"/>
      <c r="IU118" s="111"/>
      <c r="IV118" s="111"/>
      <c r="IW118" s="111"/>
      <c r="IX118" s="111"/>
      <c r="IY118" s="111"/>
      <c r="IZ118" s="111"/>
      <c r="JA118" s="111"/>
      <c r="JB118" s="111"/>
      <c r="JC118" s="111"/>
      <c r="JD118" s="111"/>
      <c r="JE118" s="111"/>
      <c r="JF118" s="111"/>
      <c r="JG118" s="111"/>
      <c r="JH118" s="111"/>
      <c r="JI118" s="111"/>
      <c r="JJ118" s="111"/>
      <c r="JK118" s="111"/>
      <c r="JL118" s="111"/>
      <c r="JM118" s="111"/>
      <c r="JN118" s="111"/>
      <c r="JO118" s="111"/>
      <c r="JP118" s="111"/>
      <c r="JQ118" s="111"/>
      <c r="JR118" s="111"/>
      <c r="JS118" s="111"/>
      <c r="JT118" s="111"/>
      <c r="JU118" s="111"/>
      <c r="JV118" s="111"/>
      <c r="JW118" s="111"/>
      <c r="JX118" s="111"/>
      <c r="JY118" s="111"/>
      <c r="JZ118" s="111"/>
      <c r="KA118" s="111"/>
      <c r="KB118" s="111"/>
      <c r="KC118" s="111"/>
      <c r="KD118" s="111"/>
      <c r="KE118" s="111"/>
      <c r="KF118" s="111"/>
      <c r="KG118" s="111"/>
      <c r="KH118" s="111"/>
      <c r="KI118" s="111"/>
      <c r="KJ118" s="111"/>
      <c r="KK118" s="111"/>
      <c r="KL118" s="111"/>
      <c r="KM118" s="111"/>
      <c r="KN118" s="111"/>
      <c r="KO118" s="111"/>
      <c r="KP118" s="111"/>
      <c r="KQ118" s="111"/>
      <c r="KR118" s="111"/>
      <c r="KS118" s="111"/>
      <c r="KT118" s="111"/>
      <c r="KU118" s="111"/>
      <c r="KV118" s="111"/>
      <c r="KW118" s="111"/>
      <c r="KX118" s="111"/>
      <c r="KY118" s="111"/>
      <c r="KZ118" s="111"/>
      <c r="LA118" s="111"/>
      <c r="LB118" s="111"/>
      <c r="LC118" s="111"/>
      <c r="LD118" s="111"/>
      <c r="LE118" s="111"/>
      <c r="LF118" s="111"/>
      <c r="LG118" s="111"/>
      <c r="LH118" s="111"/>
      <c r="LI118" s="111"/>
      <c r="LJ118" s="111"/>
      <c r="LK118" s="111"/>
      <c r="LL118" s="111"/>
      <c r="LM118" s="111"/>
      <c r="LN118" s="111"/>
      <c r="LO118" s="111"/>
      <c r="LP118" s="111"/>
      <c r="LQ118" s="111"/>
      <c r="LR118" s="111"/>
      <c r="LS118" s="111"/>
      <c r="LT118" s="111"/>
      <c r="LU118" s="111"/>
      <c r="LV118" s="111"/>
      <c r="LW118" s="111"/>
      <c r="LX118" s="111"/>
      <c r="LY118" s="111"/>
      <c r="LZ118" s="111"/>
      <c r="MA118" s="111"/>
      <c r="MB118" s="111"/>
      <c r="MC118" s="111"/>
      <c r="MD118" s="111"/>
      <c r="ME118" s="111"/>
      <c r="MF118" s="111"/>
      <c r="MG118" s="111"/>
      <c r="MH118" s="111"/>
      <c r="MI118" s="111"/>
      <c r="MJ118" s="111"/>
      <c r="MK118" s="111"/>
      <c r="ML118" s="111"/>
      <c r="MM118" s="111"/>
      <c r="MN118" s="111"/>
      <c r="MO118" s="111"/>
      <c r="MP118" s="111"/>
      <c r="MQ118" s="111"/>
      <c r="MR118" s="111"/>
      <c r="MS118" s="111"/>
      <c r="MT118" s="111"/>
      <c r="MU118" s="111"/>
      <c r="MV118" s="111"/>
      <c r="MW118" s="111"/>
      <c r="MX118" s="111"/>
      <c r="MY118" s="111"/>
      <c r="MZ118" s="111"/>
      <c r="NA118" s="111"/>
      <c r="NB118" s="111"/>
      <c r="NC118" s="111"/>
      <c r="ND118" s="111"/>
      <c r="NE118" s="111"/>
      <c r="NF118" s="111"/>
      <c r="NG118" s="111"/>
      <c r="NH118" s="111"/>
      <c r="NI118" s="111"/>
      <c r="NJ118" s="111"/>
      <c r="NK118" s="111"/>
      <c r="NL118" s="111"/>
      <c r="NM118" s="111"/>
      <c r="NN118" s="111"/>
      <c r="NO118" s="111"/>
      <c r="NP118" s="111"/>
      <c r="NQ118" s="111"/>
      <c r="NR118" s="111"/>
      <c r="NS118" s="111"/>
      <c r="NT118" s="111"/>
      <c r="NU118" s="111"/>
      <c r="NV118" s="111"/>
      <c r="NW118" s="111"/>
      <c r="NX118" s="111"/>
      <c r="NY118" s="111"/>
      <c r="NZ118" s="111"/>
      <c r="OA118" s="111"/>
      <c r="OB118" s="111"/>
      <c r="OC118" s="111"/>
      <c r="OD118" s="111"/>
      <c r="OE118" s="111"/>
      <c r="OF118" s="111"/>
      <c r="OG118" s="111"/>
      <c r="OH118" s="111"/>
      <c r="OI118" s="111"/>
      <c r="OJ118" s="111"/>
      <c r="OK118" s="111"/>
      <c r="OL118" s="111"/>
      <c r="OM118" s="111"/>
      <c r="ON118" s="111"/>
      <c r="OO118" s="111"/>
      <c r="OP118" s="111"/>
      <c r="OQ118" s="111"/>
      <c r="OR118" s="111"/>
      <c r="OS118" s="111"/>
      <c r="OT118" s="111"/>
      <c r="OU118" s="111"/>
      <c r="OV118" s="111"/>
      <c r="OW118" s="111"/>
      <c r="OX118" s="111"/>
      <c r="OY118" s="111"/>
      <c r="OZ118" s="111"/>
      <c r="PA118" s="111"/>
      <c r="PB118" s="111"/>
      <c r="PC118" s="111"/>
      <c r="PD118" s="111"/>
      <c r="PE118" s="111"/>
      <c r="PF118" s="111"/>
      <c r="PG118" s="111"/>
      <c r="PH118" s="111"/>
      <c r="PI118" s="111"/>
      <c r="PJ118" s="111"/>
      <c r="PK118" s="111"/>
      <c r="PL118" s="111"/>
      <c r="PM118" s="111"/>
      <c r="PN118" s="111"/>
      <c r="PO118" s="111"/>
      <c r="PP118" s="111"/>
      <c r="PQ118" s="111"/>
      <c r="PR118" s="111"/>
      <c r="PS118" s="111"/>
      <c r="PT118" s="111"/>
      <c r="PU118" s="111"/>
      <c r="PV118" s="111"/>
      <c r="PW118" s="111"/>
      <c r="PX118" s="111"/>
      <c r="PY118" s="111"/>
      <c r="PZ118" s="111"/>
      <c r="QA118" s="111"/>
      <c r="QB118" s="111"/>
      <c r="QC118" s="111"/>
      <c r="QD118" s="111"/>
      <c r="QE118" s="111"/>
      <c r="QF118" s="111"/>
      <c r="QG118" s="111"/>
      <c r="QH118" s="111"/>
      <c r="QI118" s="111"/>
      <c r="QJ118" s="111"/>
      <c r="QK118" s="111"/>
      <c r="QL118" s="111"/>
      <c r="QM118" s="111"/>
      <c r="QN118" s="111"/>
      <c r="QO118" s="111"/>
      <c r="QP118" s="111"/>
      <c r="QQ118" s="111"/>
      <c r="QR118" s="111"/>
      <c r="QS118" s="111"/>
      <c r="QT118" s="111"/>
      <c r="QU118" s="111"/>
      <c r="QV118" s="111"/>
      <c r="QW118" s="111"/>
      <c r="QX118" s="111"/>
      <c r="QY118" s="111"/>
      <c r="QZ118" s="111"/>
      <c r="RA118" s="111"/>
      <c r="RB118" s="111"/>
      <c r="RC118" s="111"/>
      <c r="RD118" s="111"/>
      <c r="RE118" s="111"/>
      <c r="RF118" s="111"/>
      <c r="RG118" s="111"/>
      <c r="RH118" s="111"/>
      <c r="RI118" s="111"/>
      <c r="RJ118" s="111"/>
      <c r="RK118" s="111"/>
      <c r="RL118" s="111"/>
      <c r="RM118" s="111"/>
      <c r="RN118" s="111"/>
      <c r="RO118" s="111"/>
      <c r="RP118" s="111"/>
      <c r="RQ118" s="111"/>
      <c r="RR118" s="111"/>
      <c r="RS118" s="111"/>
      <c r="RT118" s="111"/>
      <c r="RU118" s="111"/>
      <c r="RV118" s="111"/>
      <c r="RW118" s="111"/>
      <c r="RX118" s="111"/>
      <c r="RY118" s="111"/>
      <c r="RZ118" s="111"/>
      <c r="SA118" s="111"/>
      <c r="SB118" s="111"/>
      <c r="SC118" s="111"/>
      <c r="SD118" s="111"/>
      <c r="SE118" s="111"/>
      <c r="SF118" s="111"/>
      <c r="SG118" s="111"/>
      <c r="SH118" s="111"/>
      <c r="SI118" s="111"/>
      <c r="SJ118" s="111"/>
      <c r="SK118" s="111"/>
      <c r="SL118" s="111"/>
      <c r="SM118" s="111"/>
      <c r="SN118" s="111"/>
      <c r="SO118" s="111"/>
      <c r="SP118" s="111"/>
      <c r="SQ118" s="111"/>
      <c r="SR118" s="111"/>
      <c r="SS118" s="111"/>
      <c r="ST118" s="111"/>
      <c r="SU118" s="111"/>
      <c r="SV118" s="111"/>
      <c r="SW118" s="111"/>
      <c r="SX118" s="111"/>
      <c r="SY118" s="111"/>
      <c r="SZ118" s="111"/>
      <c r="TA118" s="111"/>
      <c r="TB118" s="111"/>
      <c r="TC118" s="111"/>
      <c r="TD118" s="111"/>
      <c r="TE118" s="111"/>
      <c r="TF118" s="111"/>
      <c r="TG118" s="111"/>
      <c r="TH118" s="111"/>
      <c r="TI118" s="111"/>
      <c r="TJ118" s="111"/>
      <c r="TK118" s="111"/>
      <c r="TL118" s="111"/>
      <c r="TM118" s="111"/>
      <c r="TN118" s="111"/>
      <c r="TO118" s="111"/>
      <c r="TP118" s="111"/>
      <c r="TQ118" s="111"/>
      <c r="TR118" s="111"/>
      <c r="TS118" s="111"/>
      <c r="TT118" s="111"/>
      <c r="TU118" s="111"/>
      <c r="TV118" s="111"/>
      <c r="TW118" s="111"/>
      <c r="TX118" s="111"/>
      <c r="TY118" s="111"/>
      <c r="TZ118" s="111"/>
      <c r="UA118" s="111"/>
      <c r="UB118" s="111"/>
      <c r="UC118" s="111"/>
      <c r="UD118" s="111"/>
      <c r="UE118" s="111"/>
      <c r="UF118" s="111"/>
      <c r="UG118" s="111"/>
      <c r="UH118" s="111"/>
      <c r="UI118" s="111"/>
      <c r="UJ118" s="111"/>
      <c r="UK118" s="111"/>
      <c r="UL118" s="111"/>
      <c r="UM118" s="111"/>
      <c r="UN118" s="111"/>
      <c r="UO118" s="111"/>
      <c r="UP118" s="111"/>
      <c r="UQ118" s="111"/>
      <c r="UR118" s="111"/>
      <c r="US118" s="111"/>
      <c r="UT118" s="111"/>
      <c r="UU118" s="111"/>
      <c r="UV118" s="111"/>
      <c r="UW118" s="111"/>
      <c r="UX118" s="111"/>
      <c r="UY118" s="111"/>
      <c r="UZ118" s="111"/>
      <c r="VA118" s="111"/>
      <c r="VB118" s="111"/>
      <c r="VC118" s="111"/>
      <c r="VD118" s="111"/>
      <c r="VE118" s="111"/>
      <c r="VF118" s="111"/>
      <c r="VG118" s="111"/>
      <c r="VH118" s="111"/>
      <c r="VI118" s="111"/>
      <c r="VJ118" s="111"/>
      <c r="VK118" s="111"/>
      <c r="VL118" s="111"/>
      <c r="VM118" s="111"/>
      <c r="VN118" s="111"/>
      <c r="VO118" s="111"/>
      <c r="VP118" s="111"/>
      <c r="VQ118" s="111"/>
      <c r="VR118" s="111"/>
      <c r="VS118" s="111"/>
      <c r="VT118" s="111"/>
      <c r="VU118" s="111"/>
      <c r="VV118" s="111"/>
      <c r="VW118" s="111"/>
      <c r="VX118" s="111"/>
      <c r="VY118" s="111"/>
      <c r="VZ118" s="111"/>
      <c r="WA118" s="111"/>
      <c r="WB118" s="111"/>
      <c r="WC118" s="111"/>
      <c r="WD118" s="111"/>
      <c r="WE118" s="111"/>
      <c r="WF118" s="111"/>
      <c r="WG118" s="111"/>
      <c r="WH118" s="111"/>
      <c r="WI118" s="111"/>
      <c r="WJ118" s="111"/>
      <c r="WK118" s="111"/>
      <c r="WL118" s="111"/>
      <c r="WM118" s="111"/>
      <c r="WN118" s="111"/>
      <c r="WO118" s="111"/>
      <c r="WP118" s="111"/>
      <c r="WQ118" s="111"/>
      <c r="WR118" s="111"/>
      <c r="WS118" s="111"/>
      <c r="WT118" s="111"/>
      <c r="WU118" s="111"/>
      <c r="WV118" s="111"/>
      <c r="WW118" s="111"/>
      <c r="WX118" s="111"/>
      <c r="WY118" s="111"/>
      <c r="WZ118" s="111"/>
      <c r="XA118" s="111"/>
      <c r="XB118" s="111"/>
      <c r="XC118" s="111"/>
      <c r="XD118" s="111"/>
      <c r="XE118" s="111"/>
      <c r="XF118" s="111"/>
      <c r="XG118" s="111"/>
      <c r="XH118" s="111"/>
      <c r="XI118" s="111"/>
      <c r="XJ118" s="111"/>
      <c r="XK118" s="111"/>
      <c r="XL118" s="111"/>
      <c r="XM118" s="111"/>
      <c r="XN118" s="111"/>
      <c r="XO118" s="111"/>
      <c r="XP118" s="111"/>
      <c r="XQ118" s="111"/>
      <c r="XR118" s="111"/>
      <c r="XS118" s="111"/>
      <c r="XT118" s="111"/>
      <c r="XU118" s="111"/>
      <c r="XV118" s="111"/>
      <c r="XW118" s="111"/>
      <c r="XX118" s="111"/>
      <c r="XY118" s="111"/>
      <c r="XZ118" s="111"/>
      <c r="YA118" s="111"/>
      <c r="YB118" s="111"/>
      <c r="YC118" s="111"/>
      <c r="YD118" s="111"/>
      <c r="YE118" s="111"/>
      <c r="YF118" s="111"/>
      <c r="YG118" s="111"/>
      <c r="YH118" s="111"/>
      <c r="YI118" s="111"/>
      <c r="YJ118" s="111"/>
      <c r="YK118" s="111"/>
      <c r="YL118" s="111"/>
      <c r="YM118" s="111"/>
      <c r="YN118" s="111"/>
      <c r="YO118" s="111"/>
      <c r="YP118" s="111"/>
      <c r="YQ118" s="111"/>
      <c r="YR118" s="111"/>
      <c r="YS118" s="111"/>
      <c r="YT118" s="111"/>
      <c r="YU118" s="111"/>
      <c r="YV118" s="111"/>
      <c r="YW118" s="111"/>
      <c r="YX118" s="111"/>
      <c r="YY118" s="111"/>
      <c r="YZ118" s="111"/>
      <c r="ZA118" s="111"/>
      <c r="ZB118" s="111"/>
      <c r="ZC118" s="111"/>
      <c r="ZD118" s="111"/>
      <c r="ZE118" s="111"/>
      <c r="ZF118" s="111"/>
      <c r="ZG118" s="111"/>
      <c r="ZH118" s="111"/>
      <c r="ZI118" s="111"/>
      <c r="ZJ118" s="111"/>
      <c r="ZK118" s="111"/>
      <c r="ZL118" s="111"/>
      <c r="ZM118" s="111"/>
      <c r="ZN118" s="111"/>
      <c r="ZO118" s="111"/>
      <c r="ZP118" s="111"/>
      <c r="ZQ118" s="111"/>
      <c r="ZR118" s="111"/>
      <c r="ZS118" s="111"/>
      <c r="ZT118" s="111"/>
      <c r="ZU118" s="111"/>
      <c r="ZV118" s="111"/>
      <c r="ZW118" s="111"/>
      <c r="ZX118" s="111"/>
      <c r="ZY118" s="111"/>
      <c r="ZZ118" s="111"/>
      <c r="AAA118" s="111"/>
      <c r="AAB118" s="111"/>
      <c r="AAC118" s="111"/>
      <c r="AAD118" s="111"/>
      <c r="AAE118" s="111"/>
      <c r="AAF118" s="111"/>
      <c r="AAG118" s="111"/>
      <c r="AAH118" s="111"/>
      <c r="AAI118" s="111"/>
      <c r="AAJ118" s="111"/>
      <c r="AAK118" s="111"/>
      <c r="AAL118" s="111"/>
      <c r="AAM118" s="111"/>
      <c r="AAN118" s="111"/>
      <c r="AAO118" s="111"/>
      <c r="AAP118" s="111"/>
      <c r="AAQ118" s="111"/>
      <c r="AAR118" s="111"/>
      <c r="AAS118" s="111"/>
      <c r="AAT118" s="111"/>
      <c r="AAU118" s="111"/>
      <c r="AAV118" s="111"/>
      <c r="AAW118" s="111"/>
      <c r="AAX118" s="111"/>
      <c r="AAY118" s="111"/>
      <c r="AAZ118" s="111"/>
      <c r="ABA118" s="111"/>
      <c r="ABB118" s="111"/>
      <c r="ABC118" s="111"/>
      <c r="ABD118" s="111"/>
      <c r="ABE118" s="111"/>
      <c r="ABF118" s="111"/>
      <c r="ABG118" s="111"/>
      <c r="ABH118" s="111"/>
      <c r="ABI118" s="111"/>
      <c r="ABJ118" s="111"/>
      <c r="ABK118" s="111"/>
      <c r="ABL118" s="111"/>
      <c r="ABM118" s="111"/>
      <c r="ABN118" s="111"/>
      <c r="ABO118" s="111"/>
      <c r="ABP118" s="111"/>
      <c r="ABQ118" s="111"/>
      <c r="ABR118" s="111"/>
      <c r="ABS118" s="111"/>
      <c r="ABT118" s="111"/>
      <c r="ABU118" s="111"/>
      <c r="ABV118" s="111"/>
      <c r="ABW118" s="111"/>
      <c r="ABX118" s="111"/>
      <c r="ABY118" s="111"/>
      <c r="ABZ118" s="111"/>
      <c r="ACA118" s="111"/>
      <c r="ACB118" s="111"/>
      <c r="ACC118" s="111"/>
      <c r="ACD118" s="111"/>
      <c r="ACE118" s="111"/>
      <c r="ACF118" s="111"/>
      <c r="ACG118" s="111"/>
      <c r="ACH118" s="111"/>
      <c r="ACI118" s="111"/>
      <c r="ACJ118" s="111"/>
      <c r="ACK118" s="111"/>
      <c r="ACL118" s="111"/>
      <c r="ACM118" s="111"/>
      <c r="ACN118" s="111"/>
      <c r="ACO118" s="111"/>
      <c r="ACP118" s="111"/>
      <c r="ACQ118" s="111"/>
      <c r="ACR118" s="111"/>
      <c r="ACS118" s="111"/>
      <c r="ACT118" s="111"/>
      <c r="ACU118" s="111"/>
      <c r="ACV118" s="111"/>
      <c r="ACW118" s="111"/>
      <c r="ACX118" s="111"/>
      <c r="ACY118" s="111"/>
      <c r="ACZ118" s="111"/>
      <c r="ADA118" s="111"/>
      <c r="ADB118" s="111"/>
      <c r="ADC118" s="111"/>
      <c r="ADD118" s="111"/>
      <c r="ADE118" s="111"/>
      <c r="ADF118" s="111"/>
      <c r="ADG118" s="111"/>
      <c r="ADH118" s="111"/>
      <c r="ADI118" s="111"/>
      <c r="ADJ118" s="111"/>
      <c r="ADK118" s="111"/>
      <c r="ADL118" s="111"/>
      <c r="ADM118" s="111"/>
      <c r="ADN118" s="111"/>
      <c r="ADO118" s="111"/>
      <c r="ADP118" s="111"/>
      <c r="ADQ118" s="111"/>
      <c r="ADR118" s="111"/>
      <c r="ADS118" s="111"/>
      <c r="ADT118" s="111"/>
      <c r="ADU118" s="111"/>
      <c r="ADV118" s="111"/>
      <c r="ADW118" s="111"/>
      <c r="ADX118" s="111"/>
      <c r="ADY118" s="111"/>
      <c r="ADZ118" s="111"/>
      <c r="AEA118" s="111"/>
      <c r="AEB118" s="111"/>
      <c r="AEC118" s="111"/>
      <c r="AED118" s="111"/>
      <c r="AEE118" s="111"/>
      <c r="AEF118" s="111"/>
      <c r="AEG118" s="111"/>
      <c r="AEH118" s="111"/>
      <c r="AEI118" s="111"/>
      <c r="AEJ118" s="111"/>
      <c r="AEK118" s="111"/>
      <c r="AEL118" s="111"/>
      <c r="AEM118" s="111"/>
      <c r="AEN118" s="111"/>
      <c r="AEO118" s="111"/>
      <c r="AEP118" s="111"/>
      <c r="AEQ118" s="111"/>
      <c r="AER118" s="111"/>
      <c r="AES118" s="111"/>
      <c r="AET118" s="111"/>
      <c r="AEU118" s="111"/>
      <c r="AEV118" s="111"/>
      <c r="AEW118" s="111"/>
      <c r="AEX118" s="111"/>
      <c r="AEY118" s="111"/>
      <c r="AEZ118" s="111"/>
      <c r="AFA118" s="111"/>
      <c r="AFB118" s="111"/>
      <c r="AFC118" s="111"/>
      <c r="AFD118" s="111"/>
      <c r="AFE118" s="111"/>
      <c r="AFF118" s="111"/>
      <c r="AFG118" s="111"/>
      <c r="AFH118" s="111"/>
      <c r="AFI118" s="111"/>
      <c r="AFJ118" s="111"/>
      <c r="AFK118" s="111"/>
      <c r="AFL118" s="111"/>
      <c r="AFM118" s="111"/>
      <c r="AFN118" s="111"/>
      <c r="AFO118" s="111"/>
      <c r="AFP118" s="111"/>
      <c r="AFQ118" s="111"/>
      <c r="AFR118" s="111"/>
      <c r="AFS118" s="111"/>
      <c r="AFT118" s="111"/>
      <c r="AFU118" s="111"/>
      <c r="AFV118" s="111"/>
      <c r="AFW118" s="111"/>
      <c r="AFX118" s="111"/>
      <c r="AFY118" s="111"/>
      <c r="AFZ118" s="111"/>
      <c r="AGA118" s="111"/>
      <c r="AGB118" s="111"/>
      <c r="AGC118" s="111"/>
      <c r="AGD118" s="111"/>
      <c r="AGE118" s="111"/>
      <c r="AGF118" s="111"/>
      <c r="AGG118" s="111"/>
      <c r="AGH118" s="111"/>
      <c r="AGI118" s="111"/>
      <c r="AGJ118" s="111"/>
      <c r="AGK118" s="111"/>
      <c r="AGL118" s="111"/>
      <c r="AGM118" s="111"/>
      <c r="AGN118" s="111"/>
      <c r="AGO118" s="111"/>
      <c r="AGP118" s="111"/>
      <c r="AGQ118" s="111"/>
      <c r="AGR118" s="111"/>
      <c r="AGS118" s="111"/>
      <c r="AGT118" s="111"/>
      <c r="AGU118" s="111"/>
      <c r="AGV118" s="111"/>
      <c r="AGW118" s="111"/>
      <c r="AGX118" s="111"/>
      <c r="AGY118" s="111"/>
      <c r="AGZ118" s="111"/>
      <c r="AHA118" s="111"/>
      <c r="AHB118" s="111"/>
      <c r="AHC118" s="111"/>
      <c r="AHD118" s="111"/>
      <c r="AHE118" s="111"/>
      <c r="AHF118" s="111"/>
      <c r="AHG118" s="111"/>
      <c r="AHH118" s="111"/>
      <c r="AHI118" s="111"/>
      <c r="AHJ118" s="111"/>
      <c r="AHK118" s="111"/>
      <c r="AHL118" s="111"/>
      <c r="AHM118" s="111"/>
      <c r="AHN118" s="111"/>
      <c r="AHO118" s="111"/>
      <c r="AHP118" s="111"/>
      <c r="AHQ118" s="111"/>
      <c r="AHR118" s="111"/>
      <c r="AHS118" s="111"/>
      <c r="AHT118" s="111"/>
      <c r="AHU118" s="111"/>
      <c r="AHV118" s="111"/>
      <c r="AHW118" s="111"/>
    </row>
    <row r="119" spans="1:907" s="3" customFormat="1" ht="14.4" customHeight="1" x14ac:dyDescent="0.3">
      <c r="A119" s="84"/>
      <c r="B119" s="46" t="s">
        <v>186</v>
      </c>
      <c r="C119" s="47"/>
      <c r="D119" s="47"/>
      <c r="E119" s="56"/>
      <c r="F119" s="96"/>
      <c r="G119" s="96"/>
      <c r="H119" s="56"/>
      <c r="I119" s="47"/>
      <c r="J119" s="47"/>
      <c r="K119" s="48"/>
      <c r="L119" s="49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1"/>
      <c r="BV119" s="111"/>
      <c r="BW119" s="111"/>
      <c r="BX119" s="111"/>
      <c r="BY119" s="111"/>
      <c r="BZ119" s="111"/>
      <c r="CA119" s="111"/>
      <c r="CB119" s="111"/>
      <c r="CC119" s="111"/>
      <c r="CD119" s="111"/>
      <c r="CE119" s="111"/>
      <c r="CF119" s="111"/>
      <c r="CG119" s="111"/>
      <c r="CH119" s="111"/>
      <c r="CI119" s="111"/>
      <c r="CJ119" s="111"/>
      <c r="CK119" s="111"/>
      <c r="CL119" s="111"/>
      <c r="CM119" s="111"/>
      <c r="CN119" s="111"/>
      <c r="CO119" s="111"/>
      <c r="CP119" s="111"/>
      <c r="CQ119" s="111"/>
      <c r="CR119" s="111"/>
      <c r="CS119" s="111"/>
      <c r="CT119" s="111"/>
      <c r="CU119" s="111"/>
      <c r="CV119" s="111"/>
      <c r="CW119" s="111"/>
      <c r="CX119" s="111"/>
      <c r="CY119" s="111"/>
      <c r="CZ119" s="111"/>
      <c r="DA119" s="111"/>
      <c r="DB119" s="111"/>
      <c r="DC119" s="111"/>
      <c r="DD119" s="111"/>
      <c r="DE119" s="111"/>
      <c r="DF119" s="111"/>
      <c r="DG119" s="111"/>
      <c r="DH119" s="111"/>
      <c r="DI119" s="111"/>
      <c r="DJ119" s="111"/>
      <c r="DK119" s="111"/>
      <c r="DL119" s="111"/>
      <c r="DM119" s="111"/>
      <c r="DN119" s="111"/>
      <c r="DO119" s="111"/>
      <c r="DP119" s="111"/>
      <c r="DQ119" s="111"/>
      <c r="DR119" s="111"/>
      <c r="DS119" s="111"/>
      <c r="DT119" s="111"/>
      <c r="DU119" s="111"/>
      <c r="DV119" s="111"/>
      <c r="DW119" s="111"/>
      <c r="DX119" s="111"/>
      <c r="DY119" s="111"/>
      <c r="DZ119" s="111"/>
      <c r="EA119" s="111"/>
      <c r="EB119" s="111"/>
      <c r="EC119" s="111"/>
      <c r="ED119" s="111"/>
      <c r="EE119" s="111"/>
      <c r="EF119" s="111"/>
      <c r="EG119" s="111"/>
      <c r="EH119" s="111"/>
      <c r="EI119" s="111"/>
      <c r="EJ119" s="111"/>
      <c r="EK119" s="111"/>
      <c r="EL119" s="111"/>
      <c r="EM119" s="111"/>
      <c r="EN119" s="111"/>
      <c r="EO119" s="111"/>
      <c r="EP119" s="111"/>
      <c r="EQ119" s="111"/>
      <c r="ER119" s="111"/>
      <c r="ES119" s="111"/>
      <c r="ET119" s="111"/>
      <c r="EU119" s="111"/>
      <c r="EV119" s="111"/>
      <c r="EW119" s="111"/>
      <c r="EX119" s="111"/>
      <c r="EY119" s="111"/>
      <c r="EZ119" s="111"/>
      <c r="FA119" s="111"/>
      <c r="FB119" s="111"/>
      <c r="FC119" s="111"/>
      <c r="FD119" s="111"/>
      <c r="FE119" s="111"/>
      <c r="FF119" s="111"/>
      <c r="FG119" s="111"/>
      <c r="FH119" s="111"/>
      <c r="FI119" s="111"/>
      <c r="FJ119" s="111"/>
      <c r="FK119" s="111"/>
      <c r="FL119" s="111"/>
      <c r="FM119" s="111"/>
      <c r="FN119" s="111"/>
      <c r="FO119" s="111"/>
      <c r="FP119" s="111"/>
      <c r="FQ119" s="111"/>
      <c r="FR119" s="111"/>
      <c r="FS119" s="111"/>
      <c r="FT119" s="111"/>
      <c r="FU119" s="111"/>
      <c r="FV119" s="111"/>
      <c r="FW119" s="111"/>
      <c r="FX119" s="111"/>
      <c r="FY119" s="111"/>
      <c r="FZ119" s="111"/>
      <c r="GA119" s="111"/>
      <c r="GB119" s="111"/>
      <c r="GC119" s="111"/>
      <c r="GD119" s="111"/>
      <c r="GE119" s="111"/>
      <c r="GF119" s="111"/>
      <c r="GG119" s="111"/>
      <c r="GH119" s="111"/>
      <c r="GI119" s="111"/>
      <c r="GJ119" s="111"/>
      <c r="GK119" s="111"/>
      <c r="GL119" s="111"/>
      <c r="GM119" s="111"/>
      <c r="GN119" s="111"/>
      <c r="GO119" s="111"/>
      <c r="GP119" s="111"/>
      <c r="GQ119" s="111"/>
      <c r="GR119" s="111"/>
      <c r="GS119" s="111"/>
      <c r="GT119" s="111"/>
      <c r="GU119" s="111"/>
      <c r="GV119" s="111"/>
      <c r="GW119" s="111"/>
      <c r="GX119" s="111"/>
      <c r="GY119" s="111"/>
      <c r="GZ119" s="111"/>
      <c r="HA119" s="111"/>
      <c r="HB119" s="111"/>
      <c r="HC119" s="111"/>
      <c r="HD119" s="111"/>
      <c r="HE119" s="111"/>
      <c r="HF119" s="111"/>
      <c r="HG119" s="111"/>
      <c r="HH119" s="111"/>
      <c r="HI119" s="111"/>
      <c r="HJ119" s="111"/>
      <c r="HK119" s="111"/>
      <c r="HL119" s="111"/>
      <c r="HM119" s="111"/>
      <c r="HN119" s="111"/>
      <c r="HO119" s="111"/>
      <c r="HP119" s="111"/>
      <c r="HQ119" s="111"/>
      <c r="HR119" s="111"/>
      <c r="HS119" s="111"/>
      <c r="HT119" s="111"/>
      <c r="HU119" s="111"/>
      <c r="HV119" s="111"/>
      <c r="HW119" s="111"/>
      <c r="HX119" s="111"/>
      <c r="HY119" s="111"/>
      <c r="HZ119" s="111"/>
      <c r="IA119" s="111"/>
      <c r="IB119" s="111"/>
      <c r="IC119" s="111"/>
      <c r="ID119" s="111"/>
      <c r="IE119" s="111"/>
      <c r="IF119" s="111"/>
      <c r="IG119" s="111"/>
      <c r="IH119" s="111"/>
      <c r="II119" s="111"/>
      <c r="IJ119" s="111"/>
      <c r="IK119" s="111"/>
      <c r="IL119" s="111"/>
      <c r="IM119" s="111"/>
      <c r="IN119" s="111"/>
      <c r="IO119" s="111"/>
      <c r="IP119" s="111"/>
      <c r="IQ119" s="111"/>
      <c r="IR119" s="111"/>
      <c r="IS119" s="111"/>
      <c r="IT119" s="111"/>
      <c r="IU119" s="111"/>
      <c r="IV119" s="111"/>
      <c r="IW119" s="111"/>
      <c r="IX119" s="111"/>
      <c r="IY119" s="111"/>
      <c r="IZ119" s="111"/>
      <c r="JA119" s="111"/>
      <c r="JB119" s="111"/>
      <c r="JC119" s="111"/>
      <c r="JD119" s="111"/>
      <c r="JE119" s="111"/>
      <c r="JF119" s="111"/>
      <c r="JG119" s="111"/>
      <c r="JH119" s="111"/>
      <c r="JI119" s="111"/>
      <c r="JJ119" s="111"/>
      <c r="JK119" s="111"/>
      <c r="JL119" s="111"/>
      <c r="JM119" s="111"/>
      <c r="JN119" s="111"/>
      <c r="JO119" s="111"/>
      <c r="JP119" s="111"/>
      <c r="JQ119" s="111"/>
      <c r="JR119" s="111"/>
      <c r="JS119" s="111"/>
      <c r="JT119" s="111"/>
      <c r="JU119" s="111"/>
      <c r="JV119" s="111"/>
      <c r="JW119" s="111"/>
      <c r="JX119" s="111"/>
      <c r="JY119" s="111"/>
      <c r="JZ119" s="111"/>
      <c r="KA119" s="111"/>
      <c r="KB119" s="111"/>
      <c r="KC119" s="111"/>
      <c r="KD119" s="111"/>
      <c r="KE119" s="111"/>
      <c r="KF119" s="111"/>
      <c r="KG119" s="111"/>
      <c r="KH119" s="111"/>
      <c r="KI119" s="111"/>
      <c r="KJ119" s="111"/>
      <c r="KK119" s="111"/>
      <c r="KL119" s="111"/>
      <c r="KM119" s="111"/>
      <c r="KN119" s="111"/>
      <c r="KO119" s="111"/>
      <c r="KP119" s="111"/>
      <c r="KQ119" s="111"/>
      <c r="KR119" s="111"/>
      <c r="KS119" s="111"/>
      <c r="KT119" s="111"/>
      <c r="KU119" s="111"/>
      <c r="KV119" s="111"/>
      <c r="KW119" s="111"/>
      <c r="KX119" s="111"/>
      <c r="KY119" s="111"/>
      <c r="KZ119" s="111"/>
      <c r="LA119" s="111"/>
      <c r="LB119" s="111"/>
      <c r="LC119" s="111"/>
      <c r="LD119" s="111"/>
      <c r="LE119" s="111"/>
      <c r="LF119" s="111"/>
      <c r="LG119" s="111"/>
      <c r="LH119" s="111"/>
      <c r="LI119" s="111"/>
      <c r="LJ119" s="111"/>
      <c r="LK119" s="111"/>
      <c r="LL119" s="111"/>
      <c r="LM119" s="111"/>
      <c r="LN119" s="111"/>
      <c r="LO119" s="111"/>
      <c r="LP119" s="111"/>
      <c r="LQ119" s="111"/>
      <c r="LR119" s="111"/>
      <c r="LS119" s="111"/>
      <c r="LT119" s="111"/>
      <c r="LU119" s="111"/>
      <c r="LV119" s="111"/>
      <c r="LW119" s="111"/>
      <c r="LX119" s="111"/>
      <c r="LY119" s="111"/>
      <c r="LZ119" s="111"/>
      <c r="MA119" s="111"/>
      <c r="MB119" s="111"/>
      <c r="MC119" s="111"/>
      <c r="MD119" s="111"/>
      <c r="ME119" s="111"/>
      <c r="MF119" s="111"/>
      <c r="MG119" s="111"/>
      <c r="MH119" s="111"/>
      <c r="MI119" s="111"/>
      <c r="MJ119" s="111"/>
      <c r="MK119" s="111"/>
      <c r="ML119" s="111"/>
      <c r="MM119" s="111"/>
      <c r="MN119" s="111"/>
      <c r="MO119" s="111"/>
      <c r="MP119" s="111"/>
      <c r="MQ119" s="111"/>
      <c r="MR119" s="111"/>
      <c r="MS119" s="111"/>
      <c r="MT119" s="111"/>
      <c r="MU119" s="111"/>
      <c r="MV119" s="111"/>
      <c r="MW119" s="111"/>
      <c r="MX119" s="111"/>
      <c r="MY119" s="111"/>
      <c r="MZ119" s="111"/>
      <c r="NA119" s="111"/>
      <c r="NB119" s="111"/>
      <c r="NC119" s="111"/>
      <c r="ND119" s="111"/>
      <c r="NE119" s="111"/>
      <c r="NF119" s="111"/>
      <c r="NG119" s="111"/>
      <c r="NH119" s="111"/>
      <c r="NI119" s="111"/>
      <c r="NJ119" s="111"/>
      <c r="NK119" s="111"/>
      <c r="NL119" s="111"/>
      <c r="NM119" s="111"/>
      <c r="NN119" s="111"/>
      <c r="NO119" s="111"/>
      <c r="NP119" s="111"/>
      <c r="NQ119" s="111"/>
      <c r="NR119" s="111"/>
      <c r="NS119" s="111"/>
      <c r="NT119" s="111"/>
      <c r="NU119" s="111"/>
      <c r="NV119" s="111"/>
      <c r="NW119" s="111"/>
      <c r="NX119" s="111"/>
      <c r="NY119" s="111"/>
      <c r="NZ119" s="111"/>
      <c r="OA119" s="111"/>
      <c r="OB119" s="111"/>
      <c r="OC119" s="111"/>
      <c r="OD119" s="111"/>
      <c r="OE119" s="111"/>
      <c r="OF119" s="111"/>
      <c r="OG119" s="111"/>
      <c r="OH119" s="111"/>
      <c r="OI119" s="111"/>
      <c r="OJ119" s="111"/>
      <c r="OK119" s="111"/>
      <c r="OL119" s="111"/>
      <c r="OM119" s="111"/>
      <c r="ON119" s="111"/>
      <c r="OO119" s="111"/>
      <c r="OP119" s="111"/>
      <c r="OQ119" s="111"/>
      <c r="OR119" s="111"/>
      <c r="OS119" s="111"/>
      <c r="OT119" s="111"/>
      <c r="OU119" s="111"/>
      <c r="OV119" s="111"/>
      <c r="OW119" s="111"/>
      <c r="OX119" s="111"/>
      <c r="OY119" s="111"/>
      <c r="OZ119" s="111"/>
      <c r="PA119" s="111"/>
      <c r="PB119" s="111"/>
      <c r="PC119" s="111"/>
      <c r="PD119" s="111"/>
      <c r="PE119" s="111"/>
      <c r="PF119" s="111"/>
      <c r="PG119" s="111"/>
      <c r="PH119" s="111"/>
      <c r="PI119" s="111"/>
      <c r="PJ119" s="111"/>
      <c r="PK119" s="111"/>
      <c r="PL119" s="111"/>
      <c r="PM119" s="111"/>
      <c r="PN119" s="111"/>
      <c r="PO119" s="111"/>
      <c r="PP119" s="111"/>
      <c r="PQ119" s="111"/>
      <c r="PR119" s="111"/>
      <c r="PS119" s="111"/>
      <c r="PT119" s="111"/>
      <c r="PU119" s="111"/>
      <c r="PV119" s="111"/>
      <c r="PW119" s="111"/>
      <c r="PX119" s="111"/>
      <c r="PY119" s="111"/>
      <c r="PZ119" s="111"/>
      <c r="QA119" s="111"/>
      <c r="QB119" s="111"/>
      <c r="QC119" s="111"/>
      <c r="QD119" s="111"/>
      <c r="QE119" s="111"/>
      <c r="QF119" s="111"/>
      <c r="QG119" s="111"/>
      <c r="QH119" s="111"/>
      <c r="QI119" s="111"/>
      <c r="QJ119" s="111"/>
      <c r="QK119" s="111"/>
      <c r="QL119" s="111"/>
      <c r="QM119" s="111"/>
      <c r="QN119" s="111"/>
      <c r="QO119" s="111"/>
      <c r="QP119" s="111"/>
      <c r="QQ119" s="111"/>
      <c r="QR119" s="111"/>
      <c r="QS119" s="111"/>
      <c r="QT119" s="111"/>
      <c r="QU119" s="111"/>
      <c r="QV119" s="111"/>
      <c r="QW119" s="111"/>
      <c r="QX119" s="111"/>
      <c r="QY119" s="111"/>
      <c r="QZ119" s="111"/>
      <c r="RA119" s="111"/>
      <c r="RB119" s="111"/>
      <c r="RC119" s="111"/>
      <c r="RD119" s="111"/>
      <c r="RE119" s="111"/>
      <c r="RF119" s="111"/>
      <c r="RG119" s="111"/>
      <c r="RH119" s="111"/>
      <c r="RI119" s="111"/>
      <c r="RJ119" s="111"/>
      <c r="RK119" s="111"/>
      <c r="RL119" s="111"/>
      <c r="RM119" s="111"/>
      <c r="RN119" s="111"/>
      <c r="RO119" s="111"/>
      <c r="RP119" s="111"/>
      <c r="RQ119" s="111"/>
      <c r="RR119" s="111"/>
      <c r="RS119" s="111"/>
      <c r="RT119" s="111"/>
      <c r="RU119" s="111"/>
      <c r="RV119" s="111"/>
      <c r="RW119" s="111"/>
      <c r="RX119" s="111"/>
      <c r="RY119" s="111"/>
      <c r="RZ119" s="111"/>
      <c r="SA119" s="111"/>
      <c r="SB119" s="111"/>
      <c r="SC119" s="111"/>
      <c r="SD119" s="111"/>
      <c r="SE119" s="111"/>
      <c r="SF119" s="111"/>
      <c r="SG119" s="111"/>
      <c r="SH119" s="111"/>
      <c r="SI119" s="111"/>
      <c r="SJ119" s="111"/>
      <c r="SK119" s="111"/>
      <c r="SL119" s="111"/>
      <c r="SM119" s="111"/>
      <c r="SN119" s="111"/>
      <c r="SO119" s="111"/>
      <c r="SP119" s="111"/>
      <c r="SQ119" s="111"/>
      <c r="SR119" s="111"/>
      <c r="SS119" s="111"/>
      <c r="ST119" s="111"/>
      <c r="SU119" s="111"/>
      <c r="SV119" s="111"/>
      <c r="SW119" s="111"/>
      <c r="SX119" s="111"/>
      <c r="SY119" s="111"/>
      <c r="SZ119" s="111"/>
      <c r="TA119" s="111"/>
      <c r="TB119" s="111"/>
      <c r="TC119" s="111"/>
      <c r="TD119" s="111"/>
      <c r="TE119" s="111"/>
      <c r="TF119" s="111"/>
      <c r="TG119" s="111"/>
      <c r="TH119" s="111"/>
      <c r="TI119" s="111"/>
      <c r="TJ119" s="111"/>
      <c r="TK119" s="111"/>
      <c r="TL119" s="111"/>
      <c r="TM119" s="111"/>
      <c r="TN119" s="111"/>
      <c r="TO119" s="111"/>
      <c r="TP119" s="111"/>
      <c r="TQ119" s="111"/>
      <c r="TR119" s="111"/>
      <c r="TS119" s="111"/>
      <c r="TT119" s="111"/>
      <c r="TU119" s="111"/>
      <c r="TV119" s="111"/>
      <c r="TW119" s="111"/>
      <c r="TX119" s="111"/>
      <c r="TY119" s="111"/>
      <c r="TZ119" s="111"/>
      <c r="UA119" s="111"/>
      <c r="UB119" s="111"/>
      <c r="UC119" s="111"/>
      <c r="UD119" s="111"/>
      <c r="UE119" s="111"/>
      <c r="UF119" s="111"/>
      <c r="UG119" s="111"/>
      <c r="UH119" s="111"/>
      <c r="UI119" s="111"/>
      <c r="UJ119" s="111"/>
      <c r="UK119" s="111"/>
      <c r="UL119" s="111"/>
      <c r="UM119" s="111"/>
      <c r="UN119" s="111"/>
      <c r="UO119" s="111"/>
      <c r="UP119" s="111"/>
      <c r="UQ119" s="111"/>
      <c r="UR119" s="111"/>
      <c r="US119" s="111"/>
      <c r="UT119" s="111"/>
      <c r="UU119" s="111"/>
      <c r="UV119" s="111"/>
      <c r="UW119" s="111"/>
      <c r="UX119" s="111"/>
      <c r="UY119" s="111"/>
      <c r="UZ119" s="111"/>
      <c r="VA119" s="111"/>
      <c r="VB119" s="111"/>
      <c r="VC119" s="111"/>
      <c r="VD119" s="111"/>
      <c r="VE119" s="111"/>
      <c r="VF119" s="111"/>
      <c r="VG119" s="111"/>
      <c r="VH119" s="111"/>
      <c r="VI119" s="111"/>
      <c r="VJ119" s="111"/>
      <c r="VK119" s="111"/>
      <c r="VL119" s="111"/>
      <c r="VM119" s="111"/>
      <c r="VN119" s="111"/>
      <c r="VO119" s="111"/>
      <c r="VP119" s="111"/>
      <c r="VQ119" s="111"/>
      <c r="VR119" s="111"/>
      <c r="VS119" s="111"/>
      <c r="VT119" s="111"/>
      <c r="VU119" s="111"/>
      <c r="VV119" s="111"/>
      <c r="VW119" s="111"/>
      <c r="VX119" s="111"/>
      <c r="VY119" s="111"/>
      <c r="VZ119" s="111"/>
      <c r="WA119" s="111"/>
      <c r="WB119" s="111"/>
      <c r="WC119" s="111"/>
      <c r="WD119" s="111"/>
      <c r="WE119" s="111"/>
      <c r="WF119" s="111"/>
      <c r="WG119" s="111"/>
      <c r="WH119" s="111"/>
      <c r="WI119" s="111"/>
      <c r="WJ119" s="111"/>
      <c r="WK119" s="111"/>
      <c r="WL119" s="111"/>
      <c r="WM119" s="111"/>
      <c r="WN119" s="111"/>
      <c r="WO119" s="111"/>
      <c r="WP119" s="111"/>
      <c r="WQ119" s="111"/>
      <c r="WR119" s="111"/>
      <c r="WS119" s="111"/>
      <c r="WT119" s="111"/>
      <c r="WU119" s="111"/>
      <c r="WV119" s="111"/>
      <c r="WW119" s="111"/>
      <c r="WX119" s="111"/>
      <c r="WY119" s="111"/>
      <c r="WZ119" s="111"/>
      <c r="XA119" s="111"/>
      <c r="XB119" s="111"/>
      <c r="XC119" s="111"/>
      <c r="XD119" s="111"/>
      <c r="XE119" s="111"/>
      <c r="XF119" s="111"/>
      <c r="XG119" s="111"/>
      <c r="XH119" s="111"/>
      <c r="XI119" s="111"/>
      <c r="XJ119" s="111"/>
      <c r="XK119" s="111"/>
      <c r="XL119" s="111"/>
      <c r="XM119" s="111"/>
      <c r="XN119" s="111"/>
      <c r="XO119" s="111"/>
      <c r="XP119" s="111"/>
      <c r="XQ119" s="111"/>
      <c r="XR119" s="111"/>
      <c r="XS119" s="111"/>
      <c r="XT119" s="111"/>
      <c r="XU119" s="111"/>
      <c r="XV119" s="111"/>
      <c r="XW119" s="111"/>
      <c r="XX119" s="111"/>
      <c r="XY119" s="111"/>
      <c r="XZ119" s="111"/>
      <c r="YA119" s="111"/>
      <c r="YB119" s="111"/>
      <c r="YC119" s="111"/>
      <c r="YD119" s="111"/>
      <c r="YE119" s="111"/>
      <c r="YF119" s="111"/>
      <c r="YG119" s="111"/>
      <c r="YH119" s="111"/>
      <c r="YI119" s="111"/>
      <c r="YJ119" s="111"/>
      <c r="YK119" s="111"/>
      <c r="YL119" s="111"/>
      <c r="YM119" s="111"/>
      <c r="YN119" s="111"/>
      <c r="YO119" s="111"/>
      <c r="YP119" s="111"/>
      <c r="YQ119" s="111"/>
      <c r="YR119" s="111"/>
      <c r="YS119" s="111"/>
      <c r="YT119" s="111"/>
      <c r="YU119" s="111"/>
      <c r="YV119" s="111"/>
      <c r="YW119" s="111"/>
      <c r="YX119" s="111"/>
      <c r="YY119" s="111"/>
      <c r="YZ119" s="111"/>
      <c r="ZA119" s="111"/>
      <c r="ZB119" s="111"/>
      <c r="ZC119" s="111"/>
      <c r="ZD119" s="111"/>
      <c r="ZE119" s="111"/>
      <c r="ZF119" s="111"/>
      <c r="ZG119" s="111"/>
      <c r="ZH119" s="111"/>
      <c r="ZI119" s="111"/>
      <c r="ZJ119" s="111"/>
      <c r="ZK119" s="111"/>
      <c r="ZL119" s="111"/>
      <c r="ZM119" s="111"/>
      <c r="ZN119" s="111"/>
      <c r="ZO119" s="111"/>
      <c r="ZP119" s="111"/>
      <c r="ZQ119" s="111"/>
      <c r="ZR119" s="111"/>
      <c r="ZS119" s="111"/>
      <c r="ZT119" s="111"/>
      <c r="ZU119" s="111"/>
      <c r="ZV119" s="111"/>
      <c r="ZW119" s="111"/>
      <c r="ZX119" s="111"/>
      <c r="ZY119" s="111"/>
      <c r="ZZ119" s="111"/>
      <c r="AAA119" s="111"/>
      <c r="AAB119" s="111"/>
      <c r="AAC119" s="111"/>
      <c r="AAD119" s="111"/>
      <c r="AAE119" s="111"/>
      <c r="AAF119" s="111"/>
      <c r="AAG119" s="111"/>
      <c r="AAH119" s="111"/>
      <c r="AAI119" s="111"/>
      <c r="AAJ119" s="111"/>
      <c r="AAK119" s="111"/>
      <c r="AAL119" s="111"/>
      <c r="AAM119" s="111"/>
      <c r="AAN119" s="111"/>
      <c r="AAO119" s="111"/>
      <c r="AAP119" s="111"/>
      <c r="AAQ119" s="111"/>
      <c r="AAR119" s="111"/>
      <c r="AAS119" s="111"/>
      <c r="AAT119" s="111"/>
      <c r="AAU119" s="111"/>
      <c r="AAV119" s="111"/>
      <c r="AAW119" s="111"/>
      <c r="AAX119" s="111"/>
      <c r="AAY119" s="111"/>
      <c r="AAZ119" s="111"/>
      <c r="ABA119" s="111"/>
      <c r="ABB119" s="111"/>
      <c r="ABC119" s="111"/>
      <c r="ABD119" s="111"/>
      <c r="ABE119" s="111"/>
      <c r="ABF119" s="111"/>
      <c r="ABG119" s="111"/>
      <c r="ABH119" s="111"/>
      <c r="ABI119" s="111"/>
      <c r="ABJ119" s="111"/>
      <c r="ABK119" s="111"/>
      <c r="ABL119" s="111"/>
      <c r="ABM119" s="111"/>
      <c r="ABN119" s="111"/>
      <c r="ABO119" s="111"/>
      <c r="ABP119" s="111"/>
      <c r="ABQ119" s="111"/>
      <c r="ABR119" s="111"/>
      <c r="ABS119" s="111"/>
      <c r="ABT119" s="111"/>
      <c r="ABU119" s="111"/>
      <c r="ABV119" s="111"/>
      <c r="ABW119" s="111"/>
      <c r="ABX119" s="111"/>
      <c r="ABY119" s="111"/>
      <c r="ABZ119" s="111"/>
      <c r="ACA119" s="111"/>
      <c r="ACB119" s="111"/>
      <c r="ACC119" s="111"/>
      <c r="ACD119" s="111"/>
      <c r="ACE119" s="111"/>
      <c r="ACF119" s="111"/>
      <c r="ACG119" s="111"/>
      <c r="ACH119" s="111"/>
      <c r="ACI119" s="111"/>
      <c r="ACJ119" s="111"/>
      <c r="ACK119" s="111"/>
      <c r="ACL119" s="111"/>
      <c r="ACM119" s="111"/>
      <c r="ACN119" s="111"/>
      <c r="ACO119" s="111"/>
      <c r="ACP119" s="111"/>
      <c r="ACQ119" s="111"/>
      <c r="ACR119" s="111"/>
      <c r="ACS119" s="111"/>
      <c r="ACT119" s="111"/>
      <c r="ACU119" s="111"/>
      <c r="ACV119" s="111"/>
      <c r="ACW119" s="111"/>
      <c r="ACX119" s="111"/>
      <c r="ACY119" s="111"/>
      <c r="ACZ119" s="111"/>
      <c r="ADA119" s="111"/>
      <c r="ADB119" s="111"/>
      <c r="ADC119" s="111"/>
      <c r="ADD119" s="111"/>
      <c r="ADE119" s="111"/>
      <c r="ADF119" s="111"/>
      <c r="ADG119" s="111"/>
      <c r="ADH119" s="111"/>
      <c r="ADI119" s="111"/>
      <c r="ADJ119" s="111"/>
      <c r="ADK119" s="111"/>
      <c r="ADL119" s="111"/>
      <c r="ADM119" s="111"/>
      <c r="ADN119" s="111"/>
      <c r="ADO119" s="111"/>
      <c r="ADP119" s="111"/>
      <c r="ADQ119" s="111"/>
      <c r="ADR119" s="111"/>
      <c r="ADS119" s="111"/>
      <c r="ADT119" s="111"/>
      <c r="ADU119" s="111"/>
      <c r="ADV119" s="111"/>
      <c r="ADW119" s="111"/>
      <c r="ADX119" s="111"/>
      <c r="ADY119" s="111"/>
      <c r="ADZ119" s="111"/>
      <c r="AEA119" s="111"/>
      <c r="AEB119" s="111"/>
      <c r="AEC119" s="111"/>
      <c r="AED119" s="111"/>
      <c r="AEE119" s="111"/>
      <c r="AEF119" s="111"/>
      <c r="AEG119" s="111"/>
      <c r="AEH119" s="111"/>
      <c r="AEI119" s="111"/>
      <c r="AEJ119" s="111"/>
      <c r="AEK119" s="111"/>
      <c r="AEL119" s="111"/>
      <c r="AEM119" s="111"/>
      <c r="AEN119" s="111"/>
      <c r="AEO119" s="111"/>
      <c r="AEP119" s="111"/>
      <c r="AEQ119" s="111"/>
      <c r="AER119" s="111"/>
      <c r="AES119" s="111"/>
      <c r="AET119" s="111"/>
      <c r="AEU119" s="111"/>
      <c r="AEV119" s="111"/>
      <c r="AEW119" s="111"/>
      <c r="AEX119" s="111"/>
      <c r="AEY119" s="111"/>
      <c r="AEZ119" s="111"/>
      <c r="AFA119" s="111"/>
      <c r="AFB119" s="111"/>
      <c r="AFC119" s="111"/>
      <c r="AFD119" s="111"/>
      <c r="AFE119" s="111"/>
      <c r="AFF119" s="111"/>
      <c r="AFG119" s="111"/>
      <c r="AFH119" s="111"/>
      <c r="AFI119" s="111"/>
      <c r="AFJ119" s="111"/>
      <c r="AFK119" s="111"/>
      <c r="AFL119" s="111"/>
      <c r="AFM119" s="111"/>
      <c r="AFN119" s="111"/>
      <c r="AFO119" s="111"/>
      <c r="AFP119" s="111"/>
      <c r="AFQ119" s="111"/>
      <c r="AFR119" s="111"/>
      <c r="AFS119" s="111"/>
      <c r="AFT119" s="111"/>
      <c r="AFU119" s="111"/>
      <c r="AFV119" s="111"/>
      <c r="AFW119" s="111"/>
      <c r="AFX119" s="111"/>
      <c r="AFY119" s="111"/>
      <c r="AFZ119" s="111"/>
      <c r="AGA119" s="111"/>
      <c r="AGB119" s="111"/>
      <c r="AGC119" s="111"/>
      <c r="AGD119" s="111"/>
      <c r="AGE119" s="111"/>
      <c r="AGF119" s="111"/>
      <c r="AGG119" s="111"/>
      <c r="AGH119" s="111"/>
      <c r="AGI119" s="111"/>
      <c r="AGJ119" s="111"/>
      <c r="AGK119" s="111"/>
      <c r="AGL119" s="111"/>
      <c r="AGM119" s="111"/>
      <c r="AGN119" s="111"/>
      <c r="AGO119" s="111"/>
      <c r="AGP119" s="111"/>
      <c r="AGQ119" s="111"/>
      <c r="AGR119" s="111"/>
      <c r="AGS119" s="111"/>
      <c r="AGT119" s="111"/>
      <c r="AGU119" s="111"/>
      <c r="AGV119" s="111"/>
      <c r="AGW119" s="111"/>
      <c r="AGX119" s="111"/>
      <c r="AGY119" s="111"/>
      <c r="AGZ119" s="111"/>
      <c r="AHA119" s="111"/>
      <c r="AHB119" s="111"/>
      <c r="AHC119" s="111"/>
      <c r="AHD119" s="111"/>
      <c r="AHE119" s="111"/>
      <c r="AHF119" s="111"/>
      <c r="AHG119" s="111"/>
      <c r="AHH119" s="111"/>
      <c r="AHI119" s="111"/>
      <c r="AHJ119" s="111"/>
      <c r="AHK119" s="111"/>
      <c r="AHL119" s="111"/>
      <c r="AHM119" s="111"/>
      <c r="AHN119" s="111"/>
      <c r="AHO119" s="111"/>
      <c r="AHP119" s="111"/>
      <c r="AHQ119" s="111"/>
      <c r="AHR119" s="111"/>
      <c r="AHS119" s="111"/>
      <c r="AHT119" s="111"/>
      <c r="AHU119" s="111"/>
      <c r="AHV119" s="111"/>
      <c r="AHW119" s="111"/>
    </row>
    <row r="120" spans="1:907" s="3" customFormat="1" ht="14.4" customHeight="1" x14ac:dyDescent="0.3">
      <c r="A120" s="85"/>
      <c r="B120" s="34" t="s">
        <v>187</v>
      </c>
      <c r="C120" s="33"/>
      <c r="D120" s="33"/>
      <c r="E120" s="55"/>
      <c r="F120" s="95"/>
      <c r="G120" s="95"/>
      <c r="H120" s="55"/>
      <c r="I120" s="33"/>
      <c r="J120" s="33"/>
      <c r="K120" s="35"/>
      <c r="L120" s="36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/>
      <c r="BU120" s="111"/>
      <c r="BV120" s="111"/>
      <c r="BW120" s="111"/>
      <c r="BX120" s="111"/>
      <c r="BY120" s="111"/>
      <c r="BZ120" s="111"/>
      <c r="CA120" s="111"/>
      <c r="CB120" s="111"/>
      <c r="CC120" s="111"/>
      <c r="CD120" s="111"/>
      <c r="CE120" s="111"/>
      <c r="CF120" s="111"/>
      <c r="CG120" s="111"/>
      <c r="CH120" s="111"/>
      <c r="CI120" s="111"/>
      <c r="CJ120" s="111"/>
      <c r="CK120" s="111"/>
      <c r="CL120" s="111"/>
      <c r="CM120" s="111"/>
      <c r="CN120" s="111"/>
      <c r="CO120" s="111"/>
      <c r="CP120" s="111"/>
      <c r="CQ120" s="111"/>
      <c r="CR120" s="111"/>
      <c r="CS120" s="111"/>
      <c r="CT120" s="111"/>
      <c r="CU120" s="111"/>
      <c r="CV120" s="111"/>
      <c r="CW120" s="111"/>
      <c r="CX120" s="111"/>
      <c r="CY120" s="111"/>
      <c r="CZ120" s="111"/>
      <c r="DA120" s="111"/>
      <c r="DB120" s="111"/>
      <c r="DC120" s="111"/>
      <c r="DD120" s="111"/>
      <c r="DE120" s="111"/>
      <c r="DF120" s="111"/>
      <c r="DG120" s="111"/>
      <c r="DH120" s="111"/>
      <c r="DI120" s="111"/>
      <c r="DJ120" s="111"/>
      <c r="DK120" s="111"/>
      <c r="DL120" s="111"/>
      <c r="DM120" s="111"/>
      <c r="DN120" s="111"/>
      <c r="DO120" s="111"/>
      <c r="DP120" s="111"/>
      <c r="DQ120" s="111"/>
      <c r="DR120" s="111"/>
      <c r="DS120" s="111"/>
      <c r="DT120" s="111"/>
      <c r="DU120" s="111"/>
      <c r="DV120" s="111"/>
      <c r="DW120" s="111"/>
      <c r="DX120" s="111"/>
      <c r="DY120" s="111"/>
      <c r="DZ120" s="111"/>
      <c r="EA120" s="111"/>
      <c r="EB120" s="111"/>
      <c r="EC120" s="111"/>
      <c r="ED120" s="111"/>
      <c r="EE120" s="111"/>
      <c r="EF120" s="111"/>
      <c r="EG120" s="111"/>
      <c r="EH120" s="111"/>
      <c r="EI120" s="111"/>
      <c r="EJ120" s="111"/>
      <c r="EK120" s="111"/>
      <c r="EL120" s="111"/>
      <c r="EM120" s="111"/>
      <c r="EN120" s="111"/>
      <c r="EO120" s="111"/>
      <c r="EP120" s="111"/>
      <c r="EQ120" s="111"/>
      <c r="ER120" s="111"/>
      <c r="ES120" s="111"/>
      <c r="ET120" s="111"/>
      <c r="EU120" s="111"/>
      <c r="EV120" s="111"/>
      <c r="EW120" s="111"/>
      <c r="EX120" s="111"/>
      <c r="EY120" s="111"/>
      <c r="EZ120" s="111"/>
      <c r="FA120" s="111"/>
      <c r="FB120" s="111"/>
      <c r="FC120" s="111"/>
      <c r="FD120" s="111"/>
      <c r="FE120" s="111"/>
      <c r="FF120" s="111"/>
      <c r="FG120" s="111"/>
      <c r="FH120" s="111"/>
      <c r="FI120" s="111"/>
      <c r="FJ120" s="111"/>
      <c r="FK120" s="111"/>
      <c r="FL120" s="111"/>
      <c r="FM120" s="111"/>
      <c r="FN120" s="111"/>
      <c r="FO120" s="111"/>
      <c r="FP120" s="111"/>
      <c r="FQ120" s="111"/>
      <c r="FR120" s="111"/>
      <c r="FS120" s="111"/>
      <c r="FT120" s="111"/>
      <c r="FU120" s="111"/>
      <c r="FV120" s="111"/>
      <c r="FW120" s="111"/>
      <c r="FX120" s="111"/>
      <c r="FY120" s="111"/>
      <c r="FZ120" s="111"/>
      <c r="GA120" s="111"/>
      <c r="GB120" s="111"/>
      <c r="GC120" s="111"/>
      <c r="GD120" s="111"/>
      <c r="GE120" s="111"/>
      <c r="GF120" s="111"/>
      <c r="GG120" s="111"/>
      <c r="GH120" s="111"/>
      <c r="GI120" s="111"/>
      <c r="GJ120" s="111"/>
      <c r="GK120" s="111"/>
      <c r="GL120" s="111"/>
      <c r="GM120" s="111"/>
      <c r="GN120" s="111"/>
      <c r="GO120" s="111"/>
      <c r="GP120" s="111"/>
      <c r="GQ120" s="111"/>
      <c r="GR120" s="111"/>
      <c r="GS120" s="111"/>
      <c r="GT120" s="111"/>
      <c r="GU120" s="111"/>
      <c r="GV120" s="111"/>
      <c r="GW120" s="111"/>
      <c r="GX120" s="111"/>
      <c r="GY120" s="111"/>
      <c r="GZ120" s="111"/>
      <c r="HA120" s="111"/>
      <c r="HB120" s="111"/>
      <c r="HC120" s="111"/>
      <c r="HD120" s="111"/>
      <c r="HE120" s="111"/>
      <c r="HF120" s="111"/>
      <c r="HG120" s="111"/>
      <c r="HH120" s="111"/>
      <c r="HI120" s="111"/>
      <c r="HJ120" s="111"/>
      <c r="HK120" s="111"/>
      <c r="HL120" s="111"/>
      <c r="HM120" s="111"/>
      <c r="HN120" s="111"/>
      <c r="HO120" s="111"/>
      <c r="HP120" s="111"/>
      <c r="HQ120" s="111"/>
      <c r="HR120" s="111"/>
      <c r="HS120" s="111"/>
      <c r="HT120" s="111"/>
      <c r="HU120" s="111"/>
      <c r="HV120" s="111"/>
      <c r="HW120" s="111"/>
      <c r="HX120" s="111"/>
      <c r="HY120" s="111"/>
      <c r="HZ120" s="111"/>
      <c r="IA120" s="111"/>
      <c r="IB120" s="111"/>
      <c r="IC120" s="111"/>
      <c r="ID120" s="111"/>
      <c r="IE120" s="111"/>
      <c r="IF120" s="111"/>
      <c r="IG120" s="111"/>
      <c r="IH120" s="111"/>
      <c r="II120" s="111"/>
      <c r="IJ120" s="111"/>
      <c r="IK120" s="111"/>
      <c r="IL120" s="111"/>
      <c r="IM120" s="111"/>
      <c r="IN120" s="111"/>
      <c r="IO120" s="111"/>
      <c r="IP120" s="111"/>
      <c r="IQ120" s="111"/>
      <c r="IR120" s="111"/>
      <c r="IS120" s="111"/>
      <c r="IT120" s="111"/>
      <c r="IU120" s="111"/>
      <c r="IV120" s="111"/>
      <c r="IW120" s="111"/>
      <c r="IX120" s="111"/>
      <c r="IY120" s="111"/>
      <c r="IZ120" s="111"/>
      <c r="JA120" s="111"/>
      <c r="JB120" s="111"/>
      <c r="JC120" s="111"/>
      <c r="JD120" s="111"/>
      <c r="JE120" s="111"/>
      <c r="JF120" s="111"/>
      <c r="JG120" s="111"/>
      <c r="JH120" s="111"/>
      <c r="JI120" s="111"/>
      <c r="JJ120" s="111"/>
      <c r="JK120" s="111"/>
      <c r="JL120" s="111"/>
      <c r="JM120" s="111"/>
      <c r="JN120" s="111"/>
      <c r="JO120" s="111"/>
      <c r="JP120" s="111"/>
      <c r="JQ120" s="111"/>
      <c r="JR120" s="111"/>
      <c r="JS120" s="111"/>
      <c r="JT120" s="111"/>
      <c r="JU120" s="111"/>
      <c r="JV120" s="111"/>
      <c r="JW120" s="111"/>
      <c r="JX120" s="111"/>
      <c r="JY120" s="111"/>
      <c r="JZ120" s="111"/>
      <c r="KA120" s="111"/>
      <c r="KB120" s="111"/>
      <c r="KC120" s="111"/>
      <c r="KD120" s="111"/>
      <c r="KE120" s="111"/>
      <c r="KF120" s="111"/>
      <c r="KG120" s="111"/>
      <c r="KH120" s="111"/>
      <c r="KI120" s="111"/>
      <c r="KJ120" s="111"/>
      <c r="KK120" s="111"/>
      <c r="KL120" s="111"/>
      <c r="KM120" s="111"/>
      <c r="KN120" s="111"/>
      <c r="KO120" s="111"/>
      <c r="KP120" s="111"/>
      <c r="KQ120" s="111"/>
      <c r="KR120" s="111"/>
      <c r="KS120" s="111"/>
      <c r="KT120" s="111"/>
      <c r="KU120" s="111"/>
      <c r="KV120" s="111"/>
      <c r="KW120" s="111"/>
      <c r="KX120" s="111"/>
      <c r="KY120" s="111"/>
      <c r="KZ120" s="111"/>
      <c r="LA120" s="111"/>
      <c r="LB120" s="111"/>
      <c r="LC120" s="111"/>
      <c r="LD120" s="111"/>
      <c r="LE120" s="111"/>
      <c r="LF120" s="111"/>
      <c r="LG120" s="111"/>
      <c r="LH120" s="111"/>
      <c r="LI120" s="111"/>
      <c r="LJ120" s="111"/>
      <c r="LK120" s="111"/>
      <c r="LL120" s="111"/>
      <c r="LM120" s="111"/>
      <c r="LN120" s="111"/>
      <c r="LO120" s="111"/>
      <c r="LP120" s="111"/>
      <c r="LQ120" s="111"/>
      <c r="LR120" s="111"/>
      <c r="LS120" s="111"/>
      <c r="LT120" s="111"/>
      <c r="LU120" s="111"/>
      <c r="LV120" s="111"/>
      <c r="LW120" s="111"/>
      <c r="LX120" s="111"/>
      <c r="LY120" s="111"/>
      <c r="LZ120" s="111"/>
      <c r="MA120" s="111"/>
      <c r="MB120" s="111"/>
      <c r="MC120" s="111"/>
      <c r="MD120" s="111"/>
      <c r="ME120" s="111"/>
      <c r="MF120" s="111"/>
      <c r="MG120" s="111"/>
      <c r="MH120" s="111"/>
      <c r="MI120" s="111"/>
      <c r="MJ120" s="111"/>
      <c r="MK120" s="111"/>
      <c r="ML120" s="111"/>
      <c r="MM120" s="111"/>
      <c r="MN120" s="111"/>
      <c r="MO120" s="111"/>
      <c r="MP120" s="111"/>
      <c r="MQ120" s="111"/>
      <c r="MR120" s="111"/>
      <c r="MS120" s="111"/>
      <c r="MT120" s="111"/>
      <c r="MU120" s="111"/>
      <c r="MV120" s="111"/>
      <c r="MW120" s="111"/>
      <c r="MX120" s="111"/>
      <c r="MY120" s="111"/>
      <c r="MZ120" s="111"/>
      <c r="NA120" s="111"/>
      <c r="NB120" s="111"/>
      <c r="NC120" s="111"/>
      <c r="ND120" s="111"/>
      <c r="NE120" s="111"/>
      <c r="NF120" s="111"/>
      <c r="NG120" s="111"/>
      <c r="NH120" s="111"/>
      <c r="NI120" s="111"/>
      <c r="NJ120" s="111"/>
      <c r="NK120" s="111"/>
      <c r="NL120" s="111"/>
      <c r="NM120" s="111"/>
      <c r="NN120" s="111"/>
      <c r="NO120" s="111"/>
      <c r="NP120" s="111"/>
      <c r="NQ120" s="111"/>
      <c r="NR120" s="111"/>
      <c r="NS120" s="111"/>
      <c r="NT120" s="111"/>
      <c r="NU120" s="111"/>
      <c r="NV120" s="111"/>
      <c r="NW120" s="111"/>
      <c r="NX120" s="111"/>
      <c r="NY120" s="111"/>
      <c r="NZ120" s="111"/>
      <c r="OA120" s="111"/>
      <c r="OB120" s="111"/>
      <c r="OC120" s="111"/>
      <c r="OD120" s="111"/>
      <c r="OE120" s="111"/>
      <c r="OF120" s="111"/>
      <c r="OG120" s="111"/>
      <c r="OH120" s="111"/>
      <c r="OI120" s="111"/>
      <c r="OJ120" s="111"/>
      <c r="OK120" s="111"/>
      <c r="OL120" s="111"/>
      <c r="OM120" s="111"/>
      <c r="ON120" s="111"/>
      <c r="OO120" s="111"/>
      <c r="OP120" s="111"/>
      <c r="OQ120" s="111"/>
      <c r="OR120" s="111"/>
      <c r="OS120" s="111"/>
      <c r="OT120" s="111"/>
      <c r="OU120" s="111"/>
      <c r="OV120" s="111"/>
      <c r="OW120" s="111"/>
      <c r="OX120" s="111"/>
      <c r="OY120" s="111"/>
      <c r="OZ120" s="111"/>
      <c r="PA120" s="111"/>
      <c r="PB120" s="111"/>
      <c r="PC120" s="111"/>
      <c r="PD120" s="111"/>
      <c r="PE120" s="111"/>
      <c r="PF120" s="111"/>
      <c r="PG120" s="111"/>
      <c r="PH120" s="111"/>
      <c r="PI120" s="111"/>
      <c r="PJ120" s="111"/>
      <c r="PK120" s="111"/>
      <c r="PL120" s="111"/>
      <c r="PM120" s="111"/>
      <c r="PN120" s="111"/>
      <c r="PO120" s="111"/>
      <c r="PP120" s="111"/>
      <c r="PQ120" s="111"/>
      <c r="PR120" s="111"/>
      <c r="PS120" s="111"/>
      <c r="PT120" s="111"/>
      <c r="PU120" s="111"/>
      <c r="PV120" s="111"/>
      <c r="PW120" s="111"/>
      <c r="PX120" s="111"/>
      <c r="PY120" s="111"/>
      <c r="PZ120" s="111"/>
      <c r="QA120" s="111"/>
      <c r="QB120" s="111"/>
      <c r="QC120" s="111"/>
      <c r="QD120" s="111"/>
      <c r="QE120" s="111"/>
      <c r="QF120" s="111"/>
      <c r="QG120" s="111"/>
      <c r="QH120" s="111"/>
      <c r="QI120" s="111"/>
      <c r="QJ120" s="111"/>
      <c r="QK120" s="111"/>
      <c r="QL120" s="111"/>
      <c r="QM120" s="111"/>
      <c r="QN120" s="111"/>
      <c r="QO120" s="111"/>
      <c r="QP120" s="111"/>
      <c r="QQ120" s="111"/>
      <c r="QR120" s="111"/>
      <c r="QS120" s="111"/>
      <c r="QT120" s="111"/>
      <c r="QU120" s="111"/>
      <c r="QV120" s="111"/>
      <c r="QW120" s="111"/>
      <c r="QX120" s="111"/>
      <c r="QY120" s="111"/>
      <c r="QZ120" s="111"/>
      <c r="RA120" s="111"/>
      <c r="RB120" s="111"/>
      <c r="RC120" s="111"/>
      <c r="RD120" s="111"/>
      <c r="RE120" s="111"/>
      <c r="RF120" s="111"/>
      <c r="RG120" s="111"/>
      <c r="RH120" s="111"/>
      <c r="RI120" s="111"/>
      <c r="RJ120" s="111"/>
      <c r="RK120" s="111"/>
      <c r="RL120" s="111"/>
      <c r="RM120" s="111"/>
      <c r="RN120" s="111"/>
      <c r="RO120" s="111"/>
      <c r="RP120" s="111"/>
      <c r="RQ120" s="111"/>
      <c r="RR120" s="111"/>
      <c r="RS120" s="111"/>
      <c r="RT120" s="111"/>
      <c r="RU120" s="111"/>
      <c r="RV120" s="111"/>
      <c r="RW120" s="111"/>
      <c r="RX120" s="111"/>
      <c r="RY120" s="111"/>
      <c r="RZ120" s="111"/>
      <c r="SA120" s="111"/>
      <c r="SB120" s="111"/>
      <c r="SC120" s="111"/>
      <c r="SD120" s="111"/>
      <c r="SE120" s="111"/>
      <c r="SF120" s="111"/>
      <c r="SG120" s="111"/>
      <c r="SH120" s="111"/>
      <c r="SI120" s="111"/>
      <c r="SJ120" s="111"/>
      <c r="SK120" s="111"/>
      <c r="SL120" s="111"/>
      <c r="SM120" s="111"/>
      <c r="SN120" s="111"/>
      <c r="SO120" s="111"/>
      <c r="SP120" s="111"/>
      <c r="SQ120" s="111"/>
      <c r="SR120" s="111"/>
      <c r="SS120" s="111"/>
      <c r="ST120" s="111"/>
      <c r="SU120" s="111"/>
      <c r="SV120" s="111"/>
      <c r="SW120" s="111"/>
      <c r="SX120" s="111"/>
      <c r="SY120" s="111"/>
      <c r="SZ120" s="111"/>
      <c r="TA120" s="111"/>
      <c r="TB120" s="111"/>
      <c r="TC120" s="111"/>
      <c r="TD120" s="111"/>
      <c r="TE120" s="111"/>
      <c r="TF120" s="111"/>
      <c r="TG120" s="111"/>
      <c r="TH120" s="111"/>
      <c r="TI120" s="111"/>
      <c r="TJ120" s="111"/>
      <c r="TK120" s="111"/>
      <c r="TL120" s="111"/>
      <c r="TM120" s="111"/>
      <c r="TN120" s="111"/>
      <c r="TO120" s="111"/>
      <c r="TP120" s="111"/>
      <c r="TQ120" s="111"/>
      <c r="TR120" s="111"/>
      <c r="TS120" s="111"/>
      <c r="TT120" s="111"/>
      <c r="TU120" s="111"/>
      <c r="TV120" s="111"/>
      <c r="TW120" s="111"/>
      <c r="TX120" s="111"/>
      <c r="TY120" s="111"/>
      <c r="TZ120" s="111"/>
      <c r="UA120" s="111"/>
      <c r="UB120" s="111"/>
      <c r="UC120" s="111"/>
      <c r="UD120" s="111"/>
      <c r="UE120" s="111"/>
      <c r="UF120" s="111"/>
      <c r="UG120" s="111"/>
      <c r="UH120" s="111"/>
      <c r="UI120" s="111"/>
      <c r="UJ120" s="111"/>
      <c r="UK120" s="111"/>
      <c r="UL120" s="111"/>
      <c r="UM120" s="111"/>
      <c r="UN120" s="111"/>
      <c r="UO120" s="111"/>
      <c r="UP120" s="111"/>
      <c r="UQ120" s="111"/>
      <c r="UR120" s="111"/>
      <c r="US120" s="111"/>
      <c r="UT120" s="111"/>
      <c r="UU120" s="111"/>
      <c r="UV120" s="111"/>
      <c r="UW120" s="111"/>
      <c r="UX120" s="111"/>
      <c r="UY120" s="111"/>
      <c r="UZ120" s="111"/>
      <c r="VA120" s="111"/>
      <c r="VB120" s="111"/>
      <c r="VC120" s="111"/>
      <c r="VD120" s="111"/>
      <c r="VE120" s="111"/>
      <c r="VF120" s="111"/>
      <c r="VG120" s="111"/>
      <c r="VH120" s="111"/>
      <c r="VI120" s="111"/>
      <c r="VJ120" s="111"/>
      <c r="VK120" s="111"/>
      <c r="VL120" s="111"/>
      <c r="VM120" s="111"/>
      <c r="VN120" s="111"/>
      <c r="VO120" s="111"/>
      <c r="VP120" s="111"/>
      <c r="VQ120" s="111"/>
      <c r="VR120" s="111"/>
      <c r="VS120" s="111"/>
      <c r="VT120" s="111"/>
      <c r="VU120" s="111"/>
      <c r="VV120" s="111"/>
      <c r="VW120" s="111"/>
      <c r="VX120" s="111"/>
      <c r="VY120" s="111"/>
      <c r="VZ120" s="111"/>
      <c r="WA120" s="111"/>
      <c r="WB120" s="111"/>
      <c r="WC120" s="111"/>
      <c r="WD120" s="111"/>
      <c r="WE120" s="111"/>
      <c r="WF120" s="111"/>
      <c r="WG120" s="111"/>
      <c r="WH120" s="111"/>
      <c r="WI120" s="111"/>
      <c r="WJ120" s="111"/>
      <c r="WK120" s="111"/>
      <c r="WL120" s="111"/>
      <c r="WM120" s="111"/>
      <c r="WN120" s="111"/>
      <c r="WO120" s="111"/>
      <c r="WP120" s="111"/>
      <c r="WQ120" s="111"/>
      <c r="WR120" s="111"/>
      <c r="WS120" s="111"/>
      <c r="WT120" s="111"/>
      <c r="WU120" s="111"/>
      <c r="WV120" s="111"/>
      <c r="WW120" s="111"/>
      <c r="WX120" s="111"/>
      <c r="WY120" s="111"/>
      <c r="WZ120" s="111"/>
      <c r="XA120" s="111"/>
      <c r="XB120" s="111"/>
      <c r="XC120" s="111"/>
      <c r="XD120" s="111"/>
      <c r="XE120" s="111"/>
      <c r="XF120" s="111"/>
      <c r="XG120" s="111"/>
      <c r="XH120" s="111"/>
      <c r="XI120" s="111"/>
      <c r="XJ120" s="111"/>
      <c r="XK120" s="111"/>
      <c r="XL120" s="111"/>
      <c r="XM120" s="111"/>
      <c r="XN120" s="111"/>
      <c r="XO120" s="111"/>
      <c r="XP120" s="111"/>
      <c r="XQ120" s="111"/>
      <c r="XR120" s="111"/>
      <c r="XS120" s="111"/>
      <c r="XT120" s="111"/>
      <c r="XU120" s="111"/>
      <c r="XV120" s="111"/>
      <c r="XW120" s="111"/>
      <c r="XX120" s="111"/>
      <c r="XY120" s="111"/>
      <c r="XZ120" s="111"/>
      <c r="YA120" s="111"/>
      <c r="YB120" s="111"/>
      <c r="YC120" s="111"/>
      <c r="YD120" s="111"/>
      <c r="YE120" s="111"/>
      <c r="YF120" s="111"/>
      <c r="YG120" s="111"/>
      <c r="YH120" s="111"/>
      <c r="YI120" s="111"/>
      <c r="YJ120" s="111"/>
      <c r="YK120" s="111"/>
      <c r="YL120" s="111"/>
      <c r="YM120" s="111"/>
      <c r="YN120" s="111"/>
      <c r="YO120" s="111"/>
      <c r="YP120" s="111"/>
      <c r="YQ120" s="111"/>
      <c r="YR120" s="111"/>
      <c r="YS120" s="111"/>
      <c r="YT120" s="111"/>
      <c r="YU120" s="111"/>
      <c r="YV120" s="111"/>
      <c r="YW120" s="111"/>
      <c r="YX120" s="111"/>
      <c r="YY120" s="111"/>
      <c r="YZ120" s="111"/>
      <c r="ZA120" s="111"/>
      <c r="ZB120" s="111"/>
      <c r="ZC120" s="111"/>
      <c r="ZD120" s="111"/>
      <c r="ZE120" s="111"/>
      <c r="ZF120" s="111"/>
      <c r="ZG120" s="111"/>
      <c r="ZH120" s="111"/>
      <c r="ZI120" s="111"/>
      <c r="ZJ120" s="111"/>
      <c r="ZK120" s="111"/>
      <c r="ZL120" s="111"/>
      <c r="ZM120" s="111"/>
      <c r="ZN120" s="111"/>
      <c r="ZO120" s="111"/>
      <c r="ZP120" s="111"/>
      <c r="ZQ120" s="111"/>
      <c r="ZR120" s="111"/>
      <c r="ZS120" s="111"/>
      <c r="ZT120" s="111"/>
      <c r="ZU120" s="111"/>
      <c r="ZV120" s="111"/>
      <c r="ZW120" s="111"/>
      <c r="ZX120" s="111"/>
      <c r="ZY120" s="111"/>
      <c r="ZZ120" s="111"/>
      <c r="AAA120" s="111"/>
      <c r="AAB120" s="111"/>
      <c r="AAC120" s="111"/>
      <c r="AAD120" s="111"/>
      <c r="AAE120" s="111"/>
      <c r="AAF120" s="111"/>
      <c r="AAG120" s="111"/>
      <c r="AAH120" s="111"/>
      <c r="AAI120" s="111"/>
      <c r="AAJ120" s="111"/>
      <c r="AAK120" s="111"/>
      <c r="AAL120" s="111"/>
      <c r="AAM120" s="111"/>
      <c r="AAN120" s="111"/>
      <c r="AAO120" s="111"/>
      <c r="AAP120" s="111"/>
      <c r="AAQ120" s="111"/>
      <c r="AAR120" s="111"/>
      <c r="AAS120" s="111"/>
      <c r="AAT120" s="111"/>
      <c r="AAU120" s="111"/>
      <c r="AAV120" s="111"/>
      <c r="AAW120" s="111"/>
      <c r="AAX120" s="111"/>
      <c r="AAY120" s="111"/>
      <c r="AAZ120" s="111"/>
      <c r="ABA120" s="111"/>
      <c r="ABB120" s="111"/>
      <c r="ABC120" s="111"/>
      <c r="ABD120" s="111"/>
      <c r="ABE120" s="111"/>
      <c r="ABF120" s="111"/>
      <c r="ABG120" s="111"/>
      <c r="ABH120" s="111"/>
      <c r="ABI120" s="111"/>
      <c r="ABJ120" s="111"/>
      <c r="ABK120" s="111"/>
      <c r="ABL120" s="111"/>
      <c r="ABM120" s="111"/>
      <c r="ABN120" s="111"/>
      <c r="ABO120" s="111"/>
      <c r="ABP120" s="111"/>
      <c r="ABQ120" s="111"/>
      <c r="ABR120" s="111"/>
      <c r="ABS120" s="111"/>
      <c r="ABT120" s="111"/>
      <c r="ABU120" s="111"/>
      <c r="ABV120" s="111"/>
      <c r="ABW120" s="111"/>
      <c r="ABX120" s="111"/>
      <c r="ABY120" s="111"/>
      <c r="ABZ120" s="111"/>
      <c r="ACA120" s="111"/>
      <c r="ACB120" s="111"/>
      <c r="ACC120" s="111"/>
      <c r="ACD120" s="111"/>
      <c r="ACE120" s="111"/>
      <c r="ACF120" s="111"/>
      <c r="ACG120" s="111"/>
      <c r="ACH120" s="111"/>
      <c r="ACI120" s="111"/>
      <c r="ACJ120" s="111"/>
      <c r="ACK120" s="111"/>
      <c r="ACL120" s="111"/>
      <c r="ACM120" s="111"/>
      <c r="ACN120" s="111"/>
      <c r="ACO120" s="111"/>
      <c r="ACP120" s="111"/>
      <c r="ACQ120" s="111"/>
      <c r="ACR120" s="111"/>
      <c r="ACS120" s="111"/>
      <c r="ACT120" s="111"/>
      <c r="ACU120" s="111"/>
      <c r="ACV120" s="111"/>
      <c r="ACW120" s="111"/>
      <c r="ACX120" s="111"/>
      <c r="ACY120" s="111"/>
      <c r="ACZ120" s="111"/>
      <c r="ADA120" s="111"/>
      <c r="ADB120" s="111"/>
      <c r="ADC120" s="111"/>
      <c r="ADD120" s="111"/>
      <c r="ADE120" s="111"/>
      <c r="ADF120" s="111"/>
      <c r="ADG120" s="111"/>
      <c r="ADH120" s="111"/>
      <c r="ADI120" s="111"/>
      <c r="ADJ120" s="111"/>
      <c r="ADK120" s="111"/>
      <c r="ADL120" s="111"/>
      <c r="ADM120" s="111"/>
      <c r="ADN120" s="111"/>
      <c r="ADO120" s="111"/>
      <c r="ADP120" s="111"/>
      <c r="ADQ120" s="111"/>
      <c r="ADR120" s="111"/>
      <c r="ADS120" s="111"/>
      <c r="ADT120" s="111"/>
      <c r="ADU120" s="111"/>
      <c r="ADV120" s="111"/>
      <c r="ADW120" s="111"/>
      <c r="ADX120" s="111"/>
      <c r="ADY120" s="111"/>
      <c r="ADZ120" s="111"/>
      <c r="AEA120" s="111"/>
      <c r="AEB120" s="111"/>
      <c r="AEC120" s="111"/>
      <c r="AED120" s="111"/>
      <c r="AEE120" s="111"/>
      <c r="AEF120" s="111"/>
      <c r="AEG120" s="111"/>
      <c r="AEH120" s="111"/>
      <c r="AEI120" s="111"/>
      <c r="AEJ120" s="111"/>
      <c r="AEK120" s="111"/>
      <c r="AEL120" s="111"/>
      <c r="AEM120" s="111"/>
      <c r="AEN120" s="111"/>
      <c r="AEO120" s="111"/>
      <c r="AEP120" s="111"/>
      <c r="AEQ120" s="111"/>
      <c r="AER120" s="111"/>
      <c r="AES120" s="111"/>
      <c r="AET120" s="111"/>
      <c r="AEU120" s="111"/>
      <c r="AEV120" s="111"/>
      <c r="AEW120" s="111"/>
      <c r="AEX120" s="111"/>
      <c r="AEY120" s="111"/>
      <c r="AEZ120" s="111"/>
      <c r="AFA120" s="111"/>
      <c r="AFB120" s="111"/>
      <c r="AFC120" s="111"/>
      <c r="AFD120" s="111"/>
      <c r="AFE120" s="111"/>
      <c r="AFF120" s="111"/>
      <c r="AFG120" s="111"/>
      <c r="AFH120" s="111"/>
      <c r="AFI120" s="111"/>
      <c r="AFJ120" s="111"/>
      <c r="AFK120" s="111"/>
      <c r="AFL120" s="111"/>
      <c r="AFM120" s="111"/>
      <c r="AFN120" s="111"/>
      <c r="AFO120" s="111"/>
      <c r="AFP120" s="111"/>
      <c r="AFQ120" s="111"/>
      <c r="AFR120" s="111"/>
      <c r="AFS120" s="111"/>
      <c r="AFT120" s="111"/>
      <c r="AFU120" s="111"/>
      <c r="AFV120" s="111"/>
      <c r="AFW120" s="111"/>
      <c r="AFX120" s="111"/>
      <c r="AFY120" s="111"/>
      <c r="AFZ120" s="111"/>
      <c r="AGA120" s="111"/>
      <c r="AGB120" s="111"/>
      <c r="AGC120" s="111"/>
      <c r="AGD120" s="111"/>
      <c r="AGE120" s="111"/>
      <c r="AGF120" s="111"/>
      <c r="AGG120" s="111"/>
      <c r="AGH120" s="111"/>
      <c r="AGI120" s="111"/>
      <c r="AGJ120" s="111"/>
      <c r="AGK120" s="111"/>
      <c r="AGL120" s="111"/>
      <c r="AGM120" s="111"/>
      <c r="AGN120" s="111"/>
      <c r="AGO120" s="111"/>
      <c r="AGP120" s="111"/>
      <c r="AGQ120" s="111"/>
      <c r="AGR120" s="111"/>
      <c r="AGS120" s="111"/>
      <c r="AGT120" s="111"/>
      <c r="AGU120" s="111"/>
      <c r="AGV120" s="111"/>
      <c r="AGW120" s="111"/>
      <c r="AGX120" s="111"/>
      <c r="AGY120" s="111"/>
      <c r="AGZ120" s="111"/>
      <c r="AHA120" s="111"/>
      <c r="AHB120" s="111"/>
      <c r="AHC120" s="111"/>
      <c r="AHD120" s="111"/>
      <c r="AHE120" s="111"/>
      <c r="AHF120" s="111"/>
      <c r="AHG120" s="111"/>
      <c r="AHH120" s="111"/>
      <c r="AHI120" s="111"/>
      <c r="AHJ120" s="111"/>
      <c r="AHK120" s="111"/>
      <c r="AHL120" s="111"/>
      <c r="AHM120" s="111"/>
      <c r="AHN120" s="111"/>
      <c r="AHO120" s="111"/>
      <c r="AHP120" s="111"/>
      <c r="AHQ120" s="111"/>
      <c r="AHR120" s="111"/>
      <c r="AHS120" s="111"/>
      <c r="AHT120" s="111"/>
      <c r="AHU120" s="111"/>
      <c r="AHV120" s="111"/>
      <c r="AHW120" s="111"/>
    </row>
    <row r="121" spans="1:907" s="3" customFormat="1" ht="23.1" customHeight="1" x14ac:dyDescent="0.25">
      <c r="A121" s="80"/>
      <c r="B121" s="8" t="e" vm="95">
        <v>#VALUE!</v>
      </c>
      <c r="C121" s="24">
        <v>22005</v>
      </c>
      <c r="D121" s="25" t="s">
        <v>188</v>
      </c>
      <c r="E121" s="89">
        <v>12</v>
      </c>
      <c r="F121" s="90">
        <v>90</v>
      </c>
      <c r="G121" s="90">
        <v>84.905660377358487</v>
      </c>
      <c r="H121" s="52">
        <v>0.06</v>
      </c>
      <c r="I121" s="22"/>
      <c r="J121" s="18">
        <f t="shared" ref="J121:J152" si="10">I121*G121</f>
        <v>0</v>
      </c>
      <c r="K121" s="18">
        <f t="shared" si="7"/>
        <v>0</v>
      </c>
      <c r="L121" s="16" t="s">
        <v>189</v>
      </c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  <c r="AW121" s="111"/>
      <c r="AX121" s="111"/>
      <c r="AY121" s="111"/>
      <c r="AZ121" s="111"/>
      <c r="BA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N121" s="111"/>
      <c r="BO121" s="111"/>
      <c r="BP121" s="111"/>
      <c r="BQ121" s="111"/>
      <c r="BR121" s="111"/>
      <c r="BS121" s="111"/>
      <c r="BT121" s="111"/>
      <c r="BU121" s="111"/>
      <c r="BV121" s="111"/>
      <c r="BW121" s="111"/>
      <c r="BX121" s="111"/>
      <c r="BY121" s="111"/>
      <c r="BZ121" s="111"/>
      <c r="CA121" s="111"/>
      <c r="CB121" s="111"/>
      <c r="CC121" s="111"/>
      <c r="CD121" s="111"/>
      <c r="CE121" s="111"/>
      <c r="CF121" s="111"/>
      <c r="CG121" s="111"/>
      <c r="CH121" s="111"/>
      <c r="CI121" s="111"/>
      <c r="CJ121" s="111"/>
      <c r="CK121" s="111"/>
      <c r="CL121" s="111"/>
      <c r="CM121" s="111"/>
      <c r="CN121" s="111"/>
      <c r="CO121" s="111"/>
      <c r="CP121" s="111"/>
      <c r="CQ121" s="111"/>
      <c r="CR121" s="111"/>
      <c r="CS121" s="111"/>
      <c r="CT121" s="111"/>
      <c r="CU121" s="111"/>
      <c r="CV121" s="111"/>
      <c r="CW121" s="111"/>
      <c r="CX121" s="111"/>
      <c r="CY121" s="111"/>
      <c r="CZ121" s="111"/>
      <c r="DA121" s="111"/>
      <c r="DB121" s="111"/>
      <c r="DC121" s="111"/>
      <c r="DD121" s="111"/>
      <c r="DE121" s="111"/>
      <c r="DF121" s="111"/>
      <c r="DG121" s="111"/>
      <c r="DH121" s="111"/>
      <c r="DI121" s="111"/>
      <c r="DJ121" s="111"/>
      <c r="DK121" s="111"/>
      <c r="DL121" s="111"/>
      <c r="DM121" s="111"/>
      <c r="DN121" s="111"/>
      <c r="DO121" s="111"/>
      <c r="DP121" s="111"/>
      <c r="DQ121" s="111"/>
      <c r="DR121" s="111"/>
      <c r="DS121" s="111"/>
      <c r="DT121" s="111"/>
      <c r="DU121" s="111"/>
      <c r="DV121" s="111"/>
      <c r="DW121" s="111"/>
      <c r="DX121" s="111"/>
      <c r="DY121" s="111"/>
      <c r="DZ121" s="111"/>
      <c r="EA121" s="111"/>
      <c r="EB121" s="111"/>
      <c r="EC121" s="111"/>
      <c r="ED121" s="111"/>
      <c r="EE121" s="111"/>
      <c r="EF121" s="111"/>
      <c r="EG121" s="111"/>
      <c r="EH121" s="111"/>
      <c r="EI121" s="111"/>
      <c r="EJ121" s="111"/>
      <c r="EK121" s="111"/>
      <c r="EL121" s="111"/>
      <c r="EM121" s="111"/>
      <c r="EN121" s="111"/>
      <c r="EO121" s="111"/>
      <c r="EP121" s="111"/>
      <c r="EQ121" s="111"/>
      <c r="ER121" s="111"/>
      <c r="ES121" s="111"/>
      <c r="ET121" s="111"/>
      <c r="EU121" s="111"/>
      <c r="EV121" s="111"/>
      <c r="EW121" s="111"/>
      <c r="EX121" s="111"/>
      <c r="EY121" s="111"/>
      <c r="EZ121" s="111"/>
      <c r="FA121" s="111"/>
      <c r="FB121" s="111"/>
      <c r="FC121" s="111"/>
      <c r="FD121" s="111"/>
      <c r="FE121" s="111"/>
      <c r="FF121" s="111"/>
      <c r="FG121" s="111"/>
      <c r="FH121" s="111"/>
      <c r="FI121" s="111"/>
      <c r="FJ121" s="111"/>
      <c r="FK121" s="111"/>
      <c r="FL121" s="111"/>
      <c r="FM121" s="111"/>
      <c r="FN121" s="111"/>
      <c r="FO121" s="111"/>
      <c r="FP121" s="111"/>
      <c r="FQ121" s="111"/>
      <c r="FR121" s="111"/>
      <c r="FS121" s="111"/>
      <c r="FT121" s="111"/>
      <c r="FU121" s="111"/>
      <c r="FV121" s="111"/>
      <c r="FW121" s="111"/>
      <c r="FX121" s="111"/>
      <c r="FY121" s="111"/>
      <c r="FZ121" s="111"/>
      <c r="GA121" s="111"/>
      <c r="GB121" s="111"/>
      <c r="GC121" s="111"/>
      <c r="GD121" s="111"/>
      <c r="GE121" s="111"/>
      <c r="GF121" s="111"/>
      <c r="GG121" s="111"/>
      <c r="GH121" s="111"/>
      <c r="GI121" s="111"/>
      <c r="GJ121" s="111"/>
      <c r="GK121" s="111"/>
      <c r="GL121" s="111"/>
      <c r="GM121" s="111"/>
      <c r="GN121" s="111"/>
      <c r="GO121" s="111"/>
      <c r="GP121" s="111"/>
      <c r="GQ121" s="111"/>
      <c r="GR121" s="111"/>
      <c r="GS121" s="111"/>
      <c r="GT121" s="111"/>
      <c r="GU121" s="111"/>
      <c r="GV121" s="111"/>
      <c r="GW121" s="111"/>
      <c r="GX121" s="111"/>
      <c r="GY121" s="111"/>
      <c r="GZ121" s="111"/>
      <c r="HA121" s="111"/>
      <c r="HB121" s="111"/>
      <c r="HC121" s="111"/>
      <c r="HD121" s="111"/>
      <c r="HE121" s="111"/>
      <c r="HF121" s="111"/>
      <c r="HG121" s="111"/>
      <c r="HH121" s="111"/>
      <c r="HI121" s="111"/>
      <c r="HJ121" s="111"/>
      <c r="HK121" s="111"/>
      <c r="HL121" s="111"/>
      <c r="HM121" s="111"/>
      <c r="HN121" s="111"/>
      <c r="HO121" s="111"/>
      <c r="HP121" s="111"/>
      <c r="HQ121" s="111"/>
      <c r="HR121" s="111"/>
      <c r="HS121" s="111"/>
      <c r="HT121" s="111"/>
      <c r="HU121" s="111"/>
      <c r="HV121" s="111"/>
      <c r="HW121" s="111"/>
      <c r="HX121" s="111"/>
      <c r="HY121" s="111"/>
      <c r="HZ121" s="111"/>
      <c r="IA121" s="111"/>
      <c r="IB121" s="111"/>
      <c r="IC121" s="111"/>
      <c r="ID121" s="111"/>
      <c r="IE121" s="111"/>
      <c r="IF121" s="111"/>
      <c r="IG121" s="111"/>
      <c r="IH121" s="111"/>
      <c r="II121" s="111"/>
      <c r="IJ121" s="111"/>
      <c r="IK121" s="111"/>
      <c r="IL121" s="111"/>
      <c r="IM121" s="111"/>
      <c r="IN121" s="111"/>
      <c r="IO121" s="111"/>
      <c r="IP121" s="111"/>
      <c r="IQ121" s="111"/>
      <c r="IR121" s="111"/>
      <c r="IS121" s="111"/>
      <c r="IT121" s="111"/>
      <c r="IU121" s="111"/>
      <c r="IV121" s="111"/>
      <c r="IW121" s="111"/>
      <c r="IX121" s="111"/>
      <c r="IY121" s="111"/>
      <c r="IZ121" s="111"/>
      <c r="JA121" s="111"/>
      <c r="JB121" s="111"/>
      <c r="JC121" s="111"/>
      <c r="JD121" s="111"/>
      <c r="JE121" s="111"/>
      <c r="JF121" s="111"/>
      <c r="JG121" s="111"/>
      <c r="JH121" s="111"/>
      <c r="JI121" s="111"/>
      <c r="JJ121" s="111"/>
      <c r="JK121" s="111"/>
      <c r="JL121" s="111"/>
      <c r="JM121" s="111"/>
      <c r="JN121" s="111"/>
      <c r="JO121" s="111"/>
      <c r="JP121" s="111"/>
      <c r="JQ121" s="111"/>
      <c r="JR121" s="111"/>
      <c r="JS121" s="111"/>
      <c r="JT121" s="111"/>
      <c r="JU121" s="111"/>
      <c r="JV121" s="111"/>
      <c r="JW121" s="111"/>
      <c r="JX121" s="111"/>
      <c r="JY121" s="111"/>
      <c r="JZ121" s="111"/>
      <c r="KA121" s="111"/>
      <c r="KB121" s="111"/>
      <c r="KC121" s="111"/>
      <c r="KD121" s="111"/>
      <c r="KE121" s="111"/>
      <c r="KF121" s="111"/>
      <c r="KG121" s="111"/>
      <c r="KH121" s="111"/>
      <c r="KI121" s="111"/>
      <c r="KJ121" s="111"/>
      <c r="KK121" s="111"/>
      <c r="KL121" s="111"/>
      <c r="KM121" s="111"/>
      <c r="KN121" s="111"/>
      <c r="KO121" s="111"/>
      <c r="KP121" s="111"/>
      <c r="KQ121" s="111"/>
      <c r="KR121" s="111"/>
      <c r="KS121" s="111"/>
      <c r="KT121" s="111"/>
      <c r="KU121" s="111"/>
      <c r="KV121" s="111"/>
      <c r="KW121" s="111"/>
      <c r="KX121" s="111"/>
      <c r="KY121" s="111"/>
      <c r="KZ121" s="111"/>
      <c r="LA121" s="111"/>
      <c r="LB121" s="111"/>
      <c r="LC121" s="111"/>
      <c r="LD121" s="111"/>
      <c r="LE121" s="111"/>
      <c r="LF121" s="111"/>
      <c r="LG121" s="111"/>
      <c r="LH121" s="111"/>
      <c r="LI121" s="111"/>
      <c r="LJ121" s="111"/>
      <c r="LK121" s="111"/>
      <c r="LL121" s="111"/>
      <c r="LM121" s="111"/>
      <c r="LN121" s="111"/>
      <c r="LO121" s="111"/>
      <c r="LP121" s="111"/>
      <c r="LQ121" s="111"/>
      <c r="LR121" s="111"/>
      <c r="LS121" s="111"/>
      <c r="LT121" s="111"/>
      <c r="LU121" s="111"/>
      <c r="LV121" s="111"/>
      <c r="LW121" s="111"/>
      <c r="LX121" s="111"/>
      <c r="LY121" s="111"/>
      <c r="LZ121" s="111"/>
      <c r="MA121" s="111"/>
      <c r="MB121" s="111"/>
      <c r="MC121" s="111"/>
      <c r="MD121" s="111"/>
      <c r="ME121" s="111"/>
      <c r="MF121" s="111"/>
      <c r="MG121" s="111"/>
      <c r="MH121" s="111"/>
      <c r="MI121" s="111"/>
      <c r="MJ121" s="111"/>
      <c r="MK121" s="111"/>
      <c r="ML121" s="111"/>
      <c r="MM121" s="111"/>
      <c r="MN121" s="111"/>
      <c r="MO121" s="111"/>
      <c r="MP121" s="111"/>
      <c r="MQ121" s="111"/>
      <c r="MR121" s="111"/>
      <c r="MS121" s="111"/>
      <c r="MT121" s="111"/>
      <c r="MU121" s="111"/>
      <c r="MV121" s="111"/>
      <c r="MW121" s="111"/>
      <c r="MX121" s="111"/>
      <c r="MY121" s="111"/>
      <c r="MZ121" s="111"/>
      <c r="NA121" s="111"/>
      <c r="NB121" s="111"/>
      <c r="NC121" s="111"/>
      <c r="ND121" s="111"/>
      <c r="NE121" s="111"/>
      <c r="NF121" s="111"/>
      <c r="NG121" s="111"/>
      <c r="NH121" s="111"/>
      <c r="NI121" s="111"/>
      <c r="NJ121" s="111"/>
      <c r="NK121" s="111"/>
      <c r="NL121" s="111"/>
      <c r="NM121" s="111"/>
      <c r="NN121" s="111"/>
      <c r="NO121" s="111"/>
      <c r="NP121" s="111"/>
      <c r="NQ121" s="111"/>
      <c r="NR121" s="111"/>
      <c r="NS121" s="111"/>
      <c r="NT121" s="111"/>
      <c r="NU121" s="111"/>
      <c r="NV121" s="111"/>
      <c r="NW121" s="111"/>
      <c r="NX121" s="111"/>
      <c r="NY121" s="111"/>
      <c r="NZ121" s="111"/>
      <c r="OA121" s="111"/>
      <c r="OB121" s="111"/>
      <c r="OC121" s="111"/>
      <c r="OD121" s="111"/>
      <c r="OE121" s="111"/>
      <c r="OF121" s="111"/>
      <c r="OG121" s="111"/>
      <c r="OH121" s="111"/>
      <c r="OI121" s="111"/>
      <c r="OJ121" s="111"/>
      <c r="OK121" s="111"/>
      <c r="OL121" s="111"/>
      <c r="OM121" s="111"/>
      <c r="ON121" s="111"/>
      <c r="OO121" s="111"/>
      <c r="OP121" s="111"/>
      <c r="OQ121" s="111"/>
      <c r="OR121" s="111"/>
      <c r="OS121" s="111"/>
      <c r="OT121" s="111"/>
      <c r="OU121" s="111"/>
      <c r="OV121" s="111"/>
      <c r="OW121" s="111"/>
      <c r="OX121" s="111"/>
      <c r="OY121" s="111"/>
      <c r="OZ121" s="111"/>
      <c r="PA121" s="111"/>
      <c r="PB121" s="111"/>
      <c r="PC121" s="111"/>
      <c r="PD121" s="111"/>
      <c r="PE121" s="111"/>
      <c r="PF121" s="111"/>
      <c r="PG121" s="111"/>
      <c r="PH121" s="111"/>
      <c r="PI121" s="111"/>
      <c r="PJ121" s="111"/>
      <c r="PK121" s="111"/>
      <c r="PL121" s="111"/>
      <c r="PM121" s="111"/>
      <c r="PN121" s="111"/>
      <c r="PO121" s="111"/>
      <c r="PP121" s="111"/>
      <c r="PQ121" s="111"/>
      <c r="PR121" s="111"/>
      <c r="PS121" s="111"/>
      <c r="PT121" s="111"/>
      <c r="PU121" s="111"/>
      <c r="PV121" s="111"/>
      <c r="PW121" s="111"/>
      <c r="PX121" s="111"/>
      <c r="PY121" s="111"/>
      <c r="PZ121" s="111"/>
      <c r="QA121" s="111"/>
      <c r="QB121" s="111"/>
      <c r="QC121" s="111"/>
      <c r="QD121" s="111"/>
      <c r="QE121" s="111"/>
      <c r="QF121" s="111"/>
      <c r="QG121" s="111"/>
      <c r="QH121" s="111"/>
      <c r="QI121" s="111"/>
      <c r="QJ121" s="111"/>
      <c r="QK121" s="111"/>
      <c r="QL121" s="111"/>
      <c r="QM121" s="111"/>
      <c r="QN121" s="111"/>
      <c r="QO121" s="111"/>
      <c r="QP121" s="111"/>
      <c r="QQ121" s="111"/>
      <c r="QR121" s="111"/>
      <c r="QS121" s="111"/>
      <c r="QT121" s="111"/>
      <c r="QU121" s="111"/>
      <c r="QV121" s="111"/>
      <c r="QW121" s="111"/>
      <c r="QX121" s="111"/>
      <c r="QY121" s="111"/>
      <c r="QZ121" s="111"/>
      <c r="RA121" s="111"/>
      <c r="RB121" s="111"/>
      <c r="RC121" s="111"/>
      <c r="RD121" s="111"/>
      <c r="RE121" s="111"/>
      <c r="RF121" s="111"/>
      <c r="RG121" s="111"/>
      <c r="RH121" s="111"/>
      <c r="RI121" s="111"/>
      <c r="RJ121" s="111"/>
      <c r="RK121" s="111"/>
      <c r="RL121" s="111"/>
      <c r="RM121" s="111"/>
      <c r="RN121" s="111"/>
      <c r="RO121" s="111"/>
      <c r="RP121" s="111"/>
      <c r="RQ121" s="111"/>
      <c r="RR121" s="111"/>
      <c r="RS121" s="111"/>
      <c r="RT121" s="111"/>
      <c r="RU121" s="111"/>
      <c r="RV121" s="111"/>
      <c r="RW121" s="111"/>
      <c r="RX121" s="111"/>
      <c r="RY121" s="111"/>
      <c r="RZ121" s="111"/>
      <c r="SA121" s="111"/>
      <c r="SB121" s="111"/>
      <c r="SC121" s="111"/>
      <c r="SD121" s="111"/>
      <c r="SE121" s="111"/>
      <c r="SF121" s="111"/>
      <c r="SG121" s="111"/>
      <c r="SH121" s="111"/>
      <c r="SI121" s="111"/>
      <c r="SJ121" s="111"/>
      <c r="SK121" s="111"/>
      <c r="SL121" s="111"/>
      <c r="SM121" s="111"/>
      <c r="SN121" s="111"/>
      <c r="SO121" s="111"/>
      <c r="SP121" s="111"/>
      <c r="SQ121" s="111"/>
      <c r="SR121" s="111"/>
      <c r="SS121" s="111"/>
      <c r="ST121" s="111"/>
      <c r="SU121" s="111"/>
      <c r="SV121" s="111"/>
      <c r="SW121" s="111"/>
      <c r="SX121" s="111"/>
      <c r="SY121" s="111"/>
      <c r="SZ121" s="111"/>
      <c r="TA121" s="111"/>
      <c r="TB121" s="111"/>
      <c r="TC121" s="111"/>
      <c r="TD121" s="111"/>
      <c r="TE121" s="111"/>
      <c r="TF121" s="111"/>
      <c r="TG121" s="111"/>
      <c r="TH121" s="111"/>
      <c r="TI121" s="111"/>
      <c r="TJ121" s="111"/>
      <c r="TK121" s="111"/>
      <c r="TL121" s="111"/>
      <c r="TM121" s="111"/>
      <c r="TN121" s="111"/>
      <c r="TO121" s="111"/>
      <c r="TP121" s="111"/>
      <c r="TQ121" s="111"/>
      <c r="TR121" s="111"/>
      <c r="TS121" s="111"/>
      <c r="TT121" s="111"/>
      <c r="TU121" s="111"/>
      <c r="TV121" s="111"/>
      <c r="TW121" s="111"/>
      <c r="TX121" s="111"/>
      <c r="TY121" s="111"/>
      <c r="TZ121" s="111"/>
      <c r="UA121" s="111"/>
      <c r="UB121" s="111"/>
      <c r="UC121" s="111"/>
      <c r="UD121" s="111"/>
      <c r="UE121" s="111"/>
      <c r="UF121" s="111"/>
      <c r="UG121" s="111"/>
      <c r="UH121" s="111"/>
      <c r="UI121" s="111"/>
      <c r="UJ121" s="111"/>
      <c r="UK121" s="111"/>
      <c r="UL121" s="111"/>
      <c r="UM121" s="111"/>
      <c r="UN121" s="111"/>
      <c r="UO121" s="111"/>
      <c r="UP121" s="111"/>
      <c r="UQ121" s="111"/>
      <c r="UR121" s="111"/>
      <c r="US121" s="111"/>
      <c r="UT121" s="111"/>
      <c r="UU121" s="111"/>
      <c r="UV121" s="111"/>
      <c r="UW121" s="111"/>
      <c r="UX121" s="111"/>
      <c r="UY121" s="111"/>
      <c r="UZ121" s="111"/>
      <c r="VA121" s="111"/>
      <c r="VB121" s="111"/>
      <c r="VC121" s="111"/>
      <c r="VD121" s="111"/>
      <c r="VE121" s="111"/>
      <c r="VF121" s="111"/>
      <c r="VG121" s="111"/>
      <c r="VH121" s="111"/>
      <c r="VI121" s="111"/>
      <c r="VJ121" s="111"/>
      <c r="VK121" s="111"/>
      <c r="VL121" s="111"/>
      <c r="VM121" s="111"/>
      <c r="VN121" s="111"/>
      <c r="VO121" s="111"/>
      <c r="VP121" s="111"/>
      <c r="VQ121" s="111"/>
      <c r="VR121" s="111"/>
      <c r="VS121" s="111"/>
      <c r="VT121" s="111"/>
      <c r="VU121" s="111"/>
      <c r="VV121" s="111"/>
      <c r="VW121" s="111"/>
      <c r="VX121" s="111"/>
      <c r="VY121" s="111"/>
      <c r="VZ121" s="111"/>
      <c r="WA121" s="111"/>
      <c r="WB121" s="111"/>
      <c r="WC121" s="111"/>
      <c r="WD121" s="111"/>
      <c r="WE121" s="111"/>
      <c r="WF121" s="111"/>
      <c r="WG121" s="111"/>
      <c r="WH121" s="111"/>
      <c r="WI121" s="111"/>
      <c r="WJ121" s="111"/>
      <c r="WK121" s="111"/>
      <c r="WL121" s="111"/>
      <c r="WM121" s="111"/>
      <c r="WN121" s="111"/>
      <c r="WO121" s="111"/>
      <c r="WP121" s="111"/>
      <c r="WQ121" s="111"/>
      <c r="WR121" s="111"/>
      <c r="WS121" s="111"/>
      <c r="WT121" s="111"/>
      <c r="WU121" s="111"/>
      <c r="WV121" s="111"/>
      <c r="WW121" s="111"/>
      <c r="WX121" s="111"/>
      <c r="WY121" s="111"/>
      <c r="WZ121" s="111"/>
      <c r="XA121" s="111"/>
      <c r="XB121" s="111"/>
      <c r="XC121" s="111"/>
      <c r="XD121" s="111"/>
      <c r="XE121" s="111"/>
      <c r="XF121" s="111"/>
      <c r="XG121" s="111"/>
      <c r="XH121" s="111"/>
      <c r="XI121" s="111"/>
      <c r="XJ121" s="111"/>
      <c r="XK121" s="111"/>
      <c r="XL121" s="111"/>
      <c r="XM121" s="111"/>
      <c r="XN121" s="111"/>
      <c r="XO121" s="111"/>
      <c r="XP121" s="111"/>
      <c r="XQ121" s="111"/>
      <c r="XR121" s="111"/>
      <c r="XS121" s="111"/>
      <c r="XT121" s="111"/>
      <c r="XU121" s="111"/>
      <c r="XV121" s="111"/>
      <c r="XW121" s="111"/>
      <c r="XX121" s="111"/>
      <c r="XY121" s="111"/>
      <c r="XZ121" s="111"/>
      <c r="YA121" s="111"/>
      <c r="YB121" s="111"/>
      <c r="YC121" s="111"/>
      <c r="YD121" s="111"/>
      <c r="YE121" s="111"/>
      <c r="YF121" s="111"/>
      <c r="YG121" s="111"/>
      <c r="YH121" s="111"/>
      <c r="YI121" s="111"/>
      <c r="YJ121" s="111"/>
      <c r="YK121" s="111"/>
      <c r="YL121" s="111"/>
      <c r="YM121" s="111"/>
      <c r="YN121" s="111"/>
      <c r="YO121" s="111"/>
      <c r="YP121" s="111"/>
      <c r="YQ121" s="111"/>
      <c r="YR121" s="111"/>
      <c r="YS121" s="111"/>
      <c r="YT121" s="111"/>
      <c r="YU121" s="111"/>
      <c r="YV121" s="111"/>
      <c r="YW121" s="111"/>
      <c r="YX121" s="111"/>
      <c r="YY121" s="111"/>
      <c r="YZ121" s="111"/>
      <c r="ZA121" s="111"/>
      <c r="ZB121" s="111"/>
      <c r="ZC121" s="111"/>
      <c r="ZD121" s="111"/>
      <c r="ZE121" s="111"/>
      <c r="ZF121" s="111"/>
      <c r="ZG121" s="111"/>
      <c r="ZH121" s="111"/>
      <c r="ZI121" s="111"/>
      <c r="ZJ121" s="111"/>
      <c r="ZK121" s="111"/>
      <c r="ZL121" s="111"/>
      <c r="ZM121" s="111"/>
      <c r="ZN121" s="111"/>
      <c r="ZO121" s="111"/>
      <c r="ZP121" s="111"/>
      <c r="ZQ121" s="111"/>
      <c r="ZR121" s="111"/>
      <c r="ZS121" s="111"/>
      <c r="ZT121" s="111"/>
      <c r="ZU121" s="111"/>
      <c r="ZV121" s="111"/>
      <c r="ZW121" s="111"/>
      <c r="ZX121" s="111"/>
      <c r="ZY121" s="111"/>
      <c r="ZZ121" s="111"/>
      <c r="AAA121" s="111"/>
      <c r="AAB121" s="111"/>
      <c r="AAC121" s="111"/>
      <c r="AAD121" s="111"/>
      <c r="AAE121" s="111"/>
      <c r="AAF121" s="111"/>
      <c r="AAG121" s="111"/>
      <c r="AAH121" s="111"/>
      <c r="AAI121" s="111"/>
      <c r="AAJ121" s="111"/>
      <c r="AAK121" s="111"/>
      <c r="AAL121" s="111"/>
      <c r="AAM121" s="111"/>
      <c r="AAN121" s="111"/>
      <c r="AAO121" s="111"/>
      <c r="AAP121" s="111"/>
      <c r="AAQ121" s="111"/>
      <c r="AAR121" s="111"/>
      <c r="AAS121" s="111"/>
      <c r="AAT121" s="111"/>
      <c r="AAU121" s="111"/>
      <c r="AAV121" s="111"/>
      <c r="AAW121" s="111"/>
      <c r="AAX121" s="111"/>
      <c r="AAY121" s="111"/>
      <c r="AAZ121" s="111"/>
      <c r="ABA121" s="111"/>
      <c r="ABB121" s="111"/>
      <c r="ABC121" s="111"/>
      <c r="ABD121" s="111"/>
      <c r="ABE121" s="111"/>
      <c r="ABF121" s="111"/>
      <c r="ABG121" s="111"/>
      <c r="ABH121" s="111"/>
      <c r="ABI121" s="111"/>
      <c r="ABJ121" s="111"/>
      <c r="ABK121" s="111"/>
      <c r="ABL121" s="111"/>
      <c r="ABM121" s="111"/>
      <c r="ABN121" s="111"/>
      <c r="ABO121" s="111"/>
      <c r="ABP121" s="111"/>
      <c r="ABQ121" s="111"/>
      <c r="ABR121" s="111"/>
      <c r="ABS121" s="111"/>
      <c r="ABT121" s="111"/>
      <c r="ABU121" s="111"/>
      <c r="ABV121" s="111"/>
      <c r="ABW121" s="111"/>
      <c r="ABX121" s="111"/>
      <c r="ABY121" s="111"/>
      <c r="ABZ121" s="111"/>
      <c r="ACA121" s="111"/>
      <c r="ACB121" s="111"/>
      <c r="ACC121" s="111"/>
      <c r="ACD121" s="111"/>
      <c r="ACE121" s="111"/>
      <c r="ACF121" s="111"/>
      <c r="ACG121" s="111"/>
      <c r="ACH121" s="111"/>
      <c r="ACI121" s="111"/>
      <c r="ACJ121" s="111"/>
      <c r="ACK121" s="111"/>
      <c r="ACL121" s="111"/>
      <c r="ACM121" s="111"/>
      <c r="ACN121" s="111"/>
      <c r="ACO121" s="111"/>
      <c r="ACP121" s="111"/>
      <c r="ACQ121" s="111"/>
      <c r="ACR121" s="111"/>
      <c r="ACS121" s="111"/>
      <c r="ACT121" s="111"/>
      <c r="ACU121" s="111"/>
      <c r="ACV121" s="111"/>
      <c r="ACW121" s="111"/>
      <c r="ACX121" s="111"/>
      <c r="ACY121" s="111"/>
      <c r="ACZ121" s="111"/>
      <c r="ADA121" s="111"/>
      <c r="ADB121" s="111"/>
      <c r="ADC121" s="111"/>
      <c r="ADD121" s="111"/>
      <c r="ADE121" s="111"/>
      <c r="ADF121" s="111"/>
      <c r="ADG121" s="111"/>
      <c r="ADH121" s="111"/>
      <c r="ADI121" s="111"/>
      <c r="ADJ121" s="111"/>
      <c r="ADK121" s="111"/>
      <c r="ADL121" s="111"/>
      <c r="ADM121" s="111"/>
      <c r="ADN121" s="111"/>
      <c r="ADO121" s="111"/>
      <c r="ADP121" s="111"/>
      <c r="ADQ121" s="111"/>
      <c r="ADR121" s="111"/>
      <c r="ADS121" s="111"/>
      <c r="ADT121" s="111"/>
      <c r="ADU121" s="111"/>
      <c r="ADV121" s="111"/>
      <c r="ADW121" s="111"/>
      <c r="ADX121" s="111"/>
      <c r="ADY121" s="111"/>
      <c r="ADZ121" s="111"/>
      <c r="AEA121" s="111"/>
      <c r="AEB121" s="111"/>
      <c r="AEC121" s="111"/>
      <c r="AED121" s="111"/>
      <c r="AEE121" s="111"/>
      <c r="AEF121" s="111"/>
      <c r="AEG121" s="111"/>
      <c r="AEH121" s="111"/>
      <c r="AEI121" s="111"/>
      <c r="AEJ121" s="111"/>
      <c r="AEK121" s="111"/>
      <c r="AEL121" s="111"/>
      <c r="AEM121" s="111"/>
      <c r="AEN121" s="111"/>
      <c r="AEO121" s="111"/>
      <c r="AEP121" s="111"/>
      <c r="AEQ121" s="111"/>
      <c r="AER121" s="111"/>
      <c r="AES121" s="111"/>
      <c r="AET121" s="111"/>
      <c r="AEU121" s="111"/>
      <c r="AEV121" s="111"/>
      <c r="AEW121" s="111"/>
      <c r="AEX121" s="111"/>
      <c r="AEY121" s="111"/>
      <c r="AEZ121" s="111"/>
      <c r="AFA121" s="111"/>
      <c r="AFB121" s="111"/>
      <c r="AFC121" s="111"/>
      <c r="AFD121" s="111"/>
      <c r="AFE121" s="111"/>
      <c r="AFF121" s="111"/>
      <c r="AFG121" s="111"/>
      <c r="AFH121" s="111"/>
      <c r="AFI121" s="111"/>
      <c r="AFJ121" s="111"/>
      <c r="AFK121" s="111"/>
      <c r="AFL121" s="111"/>
      <c r="AFM121" s="111"/>
      <c r="AFN121" s="111"/>
      <c r="AFO121" s="111"/>
      <c r="AFP121" s="111"/>
      <c r="AFQ121" s="111"/>
      <c r="AFR121" s="111"/>
      <c r="AFS121" s="111"/>
      <c r="AFT121" s="111"/>
      <c r="AFU121" s="111"/>
      <c r="AFV121" s="111"/>
      <c r="AFW121" s="111"/>
      <c r="AFX121" s="111"/>
      <c r="AFY121" s="111"/>
      <c r="AFZ121" s="111"/>
      <c r="AGA121" s="111"/>
      <c r="AGB121" s="111"/>
      <c r="AGC121" s="111"/>
      <c r="AGD121" s="111"/>
      <c r="AGE121" s="111"/>
      <c r="AGF121" s="111"/>
      <c r="AGG121" s="111"/>
      <c r="AGH121" s="111"/>
      <c r="AGI121" s="111"/>
      <c r="AGJ121" s="111"/>
      <c r="AGK121" s="111"/>
      <c r="AGL121" s="111"/>
      <c r="AGM121" s="111"/>
      <c r="AGN121" s="111"/>
      <c r="AGO121" s="111"/>
      <c r="AGP121" s="111"/>
      <c r="AGQ121" s="111"/>
      <c r="AGR121" s="111"/>
      <c r="AGS121" s="111"/>
      <c r="AGT121" s="111"/>
      <c r="AGU121" s="111"/>
      <c r="AGV121" s="111"/>
      <c r="AGW121" s="111"/>
      <c r="AGX121" s="111"/>
      <c r="AGY121" s="111"/>
      <c r="AGZ121" s="111"/>
      <c r="AHA121" s="111"/>
      <c r="AHB121" s="111"/>
      <c r="AHC121" s="111"/>
      <c r="AHD121" s="111"/>
      <c r="AHE121" s="111"/>
      <c r="AHF121" s="111"/>
      <c r="AHG121" s="111"/>
      <c r="AHH121" s="111"/>
      <c r="AHI121" s="111"/>
      <c r="AHJ121" s="111"/>
      <c r="AHK121" s="111"/>
      <c r="AHL121" s="111"/>
      <c r="AHM121" s="111"/>
      <c r="AHN121" s="111"/>
      <c r="AHO121" s="111"/>
      <c r="AHP121" s="111"/>
      <c r="AHQ121" s="111"/>
      <c r="AHR121" s="111"/>
      <c r="AHS121" s="111"/>
      <c r="AHT121" s="111"/>
      <c r="AHU121" s="111"/>
      <c r="AHV121" s="111"/>
      <c r="AHW121" s="111"/>
    </row>
    <row r="122" spans="1:907" ht="23.1" customHeight="1" x14ac:dyDescent="0.25">
      <c r="A122" s="81"/>
      <c r="B122" s="9" t="e" vm="96">
        <v>#VALUE!</v>
      </c>
      <c r="C122" s="26">
        <v>22019</v>
      </c>
      <c r="D122" s="17" t="s">
        <v>190</v>
      </c>
      <c r="E122" s="91">
        <v>12</v>
      </c>
      <c r="F122" s="92">
        <v>90</v>
      </c>
      <c r="G122" s="92">
        <v>84.905660377358487</v>
      </c>
      <c r="H122" s="53">
        <v>0.06</v>
      </c>
      <c r="I122" s="23"/>
      <c r="J122" s="18">
        <f t="shared" si="10"/>
        <v>0</v>
      </c>
      <c r="K122" s="18">
        <f t="shared" si="7"/>
        <v>0</v>
      </c>
      <c r="L122" s="2" t="s">
        <v>191</v>
      </c>
    </row>
    <row r="123" spans="1:907" ht="23.1" customHeight="1" x14ac:dyDescent="0.25">
      <c r="A123" s="81"/>
      <c r="B123" s="9" t="e" vm="97">
        <v>#VALUE!</v>
      </c>
      <c r="C123" s="26">
        <v>22029</v>
      </c>
      <c r="D123" s="17" t="s">
        <v>192</v>
      </c>
      <c r="E123" s="91">
        <v>12</v>
      </c>
      <c r="F123" s="92">
        <v>95.4</v>
      </c>
      <c r="G123" s="92">
        <v>90</v>
      </c>
      <c r="H123" s="53">
        <v>0.06</v>
      </c>
      <c r="I123" s="23"/>
      <c r="J123" s="18">
        <f t="shared" si="10"/>
        <v>0</v>
      </c>
      <c r="K123" s="18">
        <f t="shared" si="7"/>
        <v>0</v>
      </c>
      <c r="L123" s="2" t="s">
        <v>193</v>
      </c>
    </row>
    <row r="124" spans="1:907" ht="23.1" customHeight="1" x14ac:dyDescent="0.25">
      <c r="A124" s="81"/>
      <c r="B124" s="9" t="e" vm="98">
        <v>#VALUE!</v>
      </c>
      <c r="C124" s="26">
        <v>22023</v>
      </c>
      <c r="D124" s="17" t="s">
        <v>194</v>
      </c>
      <c r="E124" s="91">
        <v>12</v>
      </c>
      <c r="F124" s="92">
        <v>69</v>
      </c>
      <c r="G124" s="92">
        <v>65.094339622641513</v>
      </c>
      <c r="H124" s="53">
        <v>0.06</v>
      </c>
      <c r="I124" s="23"/>
      <c r="J124" s="18">
        <f t="shared" si="10"/>
        <v>0</v>
      </c>
      <c r="K124" s="18">
        <f t="shared" si="7"/>
        <v>0</v>
      </c>
      <c r="L124" s="2" t="s">
        <v>195</v>
      </c>
    </row>
    <row r="125" spans="1:907" ht="23.1" customHeight="1" x14ac:dyDescent="0.25">
      <c r="A125" s="81"/>
      <c r="B125" s="9" t="e" vm="99">
        <v>#VALUE!</v>
      </c>
      <c r="C125" s="26">
        <v>22024</v>
      </c>
      <c r="D125" s="17" t="s">
        <v>196</v>
      </c>
      <c r="E125" s="91">
        <v>12</v>
      </c>
      <c r="F125" s="92">
        <v>69</v>
      </c>
      <c r="G125" s="92">
        <v>65.094339622641513</v>
      </c>
      <c r="H125" s="53">
        <v>0.06</v>
      </c>
      <c r="I125" s="23"/>
      <c r="J125" s="18">
        <f t="shared" si="10"/>
        <v>0</v>
      </c>
      <c r="K125" s="18">
        <f t="shared" si="7"/>
        <v>0</v>
      </c>
      <c r="L125" s="2" t="s">
        <v>197</v>
      </c>
    </row>
    <row r="126" spans="1:907" ht="23.1" customHeight="1" x14ac:dyDescent="0.25">
      <c r="A126" s="81"/>
      <c r="B126" s="9" t="e" vm="100">
        <v>#VALUE!</v>
      </c>
      <c r="C126" s="26">
        <v>22025</v>
      </c>
      <c r="D126" s="17" t="s">
        <v>198</v>
      </c>
      <c r="E126" s="91">
        <v>12</v>
      </c>
      <c r="F126" s="92">
        <v>77.400000000000006</v>
      </c>
      <c r="G126" s="92">
        <v>73.018867924528308</v>
      </c>
      <c r="H126" s="53">
        <v>0.06</v>
      </c>
      <c r="I126" s="23"/>
      <c r="J126" s="18">
        <f t="shared" si="10"/>
        <v>0</v>
      </c>
      <c r="K126" s="18">
        <f t="shared" si="7"/>
        <v>0</v>
      </c>
      <c r="L126" s="2" t="s">
        <v>199</v>
      </c>
    </row>
    <row r="127" spans="1:907" ht="23.1" customHeight="1" x14ac:dyDescent="0.25">
      <c r="A127" s="81"/>
      <c r="B127" s="9" t="e" vm="101">
        <v>#VALUE!</v>
      </c>
      <c r="C127" s="26">
        <v>22026</v>
      </c>
      <c r="D127" s="17" t="s">
        <v>200</v>
      </c>
      <c r="E127" s="91">
        <v>12</v>
      </c>
      <c r="F127" s="92">
        <v>87</v>
      </c>
      <c r="G127" s="92">
        <v>82.075471698113205</v>
      </c>
      <c r="H127" s="53">
        <v>0.06</v>
      </c>
      <c r="I127" s="23"/>
      <c r="J127" s="18">
        <f t="shared" si="10"/>
        <v>0</v>
      </c>
      <c r="K127" s="18">
        <f t="shared" si="7"/>
        <v>0</v>
      </c>
      <c r="L127" s="2" t="s">
        <v>201</v>
      </c>
    </row>
    <row r="128" spans="1:907" s="3" customFormat="1" ht="23.1" customHeight="1" x14ac:dyDescent="0.25">
      <c r="A128" s="81"/>
      <c r="B128" s="9" t="e" vm="102">
        <v>#VALUE!</v>
      </c>
      <c r="C128" s="26">
        <v>22031</v>
      </c>
      <c r="D128" s="17" t="s">
        <v>202</v>
      </c>
      <c r="E128" s="91">
        <v>12</v>
      </c>
      <c r="F128" s="92">
        <v>75</v>
      </c>
      <c r="G128" s="92">
        <v>70.754716981132077</v>
      </c>
      <c r="H128" s="53">
        <v>0.06</v>
      </c>
      <c r="I128" s="23"/>
      <c r="J128" s="18">
        <f t="shared" si="10"/>
        <v>0</v>
      </c>
      <c r="K128" s="18">
        <f t="shared" si="7"/>
        <v>0</v>
      </c>
      <c r="L128" s="2" t="s">
        <v>203</v>
      </c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  <c r="AD128" s="111"/>
      <c r="AE128" s="111"/>
      <c r="AF128" s="111"/>
      <c r="AG128" s="111"/>
      <c r="AH128" s="111"/>
      <c r="AI128" s="111"/>
      <c r="AJ128" s="111"/>
      <c r="AK128" s="111"/>
      <c r="AL128" s="111"/>
      <c r="AM128" s="111"/>
      <c r="AN128" s="111"/>
      <c r="AO128" s="111"/>
      <c r="AP128" s="111"/>
      <c r="AQ128" s="111"/>
      <c r="AR128" s="111"/>
      <c r="AS128" s="111"/>
      <c r="AT128" s="111"/>
      <c r="AU128" s="111"/>
      <c r="AV128" s="111"/>
      <c r="AW128" s="111"/>
      <c r="AX128" s="111"/>
      <c r="AY128" s="111"/>
      <c r="AZ128" s="111"/>
      <c r="BA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  <c r="BN128" s="111"/>
      <c r="BO128" s="111"/>
      <c r="BP128" s="111"/>
      <c r="BQ128" s="111"/>
      <c r="BR128" s="111"/>
      <c r="BS128" s="111"/>
      <c r="BT128" s="111"/>
      <c r="BU128" s="111"/>
      <c r="BV128" s="111"/>
      <c r="BW128" s="111"/>
      <c r="BX128" s="111"/>
      <c r="BY128" s="111"/>
      <c r="BZ128" s="111"/>
      <c r="CA128" s="111"/>
      <c r="CB128" s="111"/>
      <c r="CC128" s="111"/>
      <c r="CD128" s="111"/>
      <c r="CE128" s="111"/>
      <c r="CF128" s="111"/>
      <c r="CG128" s="111"/>
      <c r="CH128" s="111"/>
      <c r="CI128" s="111"/>
      <c r="CJ128" s="111"/>
      <c r="CK128" s="111"/>
      <c r="CL128" s="111"/>
      <c r="CM128" s="111"/>
      <c r="CN128" s="111"/>
      <c r="CO128" s="111"/>
      <c r="CP128" s="111"/>
      <c r="CQ128" s="111"/>
      <c r="CR128" s="111"/>
      <c r="CS128" s="111"/>
      <c r="CT128" s="111"/>
      <c r="CU128" s="111"/>
      <c r="CV128" s="111"/>
      <c r="CW128" s="111"/>
      <c r="CX128" s="111"/>
      <c r="CY128" s="111"/>
      <c r="CZ128" s="111"/>
      <c r="DA128" s="111"/>
      <c r="DB128" s="111"/>
      <c r="DC128" s="111"/>
      <c r="DD128" s="111"/>
      <c r="DE128" s="111"/>
      <c r="DF128" s="111"/>
      <c r="DG128" s="111"/>
      <c r="DH128" s="111"/>
      <c r="DI128" s="111"/>
      <c r="DJ128" s="111"/>
      <c r="DK128" s="111"/>
      <c r="DL128" s="111"/>
      <c r="DM128" s="111"/>
      <c r="DN128" s="111"/>
      <c r="DO128" s="111"/>
      <c r="DP128" s="111"/>
      <c r="DQ128" s="111"/>
      <c r="DR128" s="111"/>
      <c r="DS128" s="111"/>
      <c r="DT128" s="111"/>
      <c r="DU128" s="111"/>
      <c r="DV128" s="111"/>
      <c r="DW128" s="111"/>
      <c r="DX128" s="111"/>
      <c r="DY128" s="111"/>
      <c r="DZ128" s="111"/>
      <c r="EA128" s="111"/>
      <c r="EB128" s="111"/>
      <c r="EC128" s="111"/>
      <c r="ED128" s="111"/>
      <c r="EE128" s="111"/>
      <c r="EF128" s="111"/>
      <c r="EG128" s="111"/>
      <c r="EH128" s="111"/>
      <c r="EI128" s="111"/>
      <c r="EJ128" s="111"/>
      <c r="EK128" s="111"/>
      <c r="EL128" s="111"/>
      <c r="EM128" s="111"/>
      <c r="EN128" s="111"/>
      <c r="EO128" s="111"/>
      <c r="EP128" s="111"/>
      <c r="EQ128" s="111"/>
      <c r="ER128" s="111"/>
      <c r="ES128" s="111"/>
      <c r="ET128" s="111"/>
      <c r="EU128" s="111"/>
      <c r="EV128" s="111"/>
      <c r="EW128" s="111"/>
      <c r="EX128" s="111"/>
      <c r="EY128" s="111"/>
      <c r="EZ128" s="111"/>
      <c r="FA128" s="111"/>
      <c r="FB128" s="111"/>
      <c r="FC128" s="111"/>
      <c r="FD128" s="111"/>
      <c r="FE128" s="111"/>
      <c r="FF128" s="111"/>
      <c r="FG128" s="111"/>
      <c r="FH128" s="111"/>
      <c r="FI128" s="111"/>
      <c r="FJ128" s="111"/>
      <c r="FK128" s="111"/>
      <c r="FL128" s="111"/>
      <c r="FM128" s="111"/>
      <c r="FN128" s="111"/>
      <c r="FO128" s="111"/>
      <c r="FP128" s="111"/>
      <c r="FQ128" s="111"/>
      <c r="FR128" s="111"/>
      <c r="FS128" s="111"/>
      <c r="FT128" s="111"/>
      <c r="FU128" s="111"/>
      <c r="FV128" s="111"/>
      <c r="FW128" s="111"/>
      <c r="FX128" s="111"/>
      <c r="FY128" s="111"/>
      <c r="FZ128" s="111"/>
      <c r="GA128" s="111"/>
      <c r="GB128" s="111"/>
      <c r="GC128" s="111"/>
      <c r="GD128" s="111"/>
      <c r="GE128" s="111"/>
      <c r="GF128" s="111"/>
      <c r="GG128" s="111"/>
      <c r="GH128" s="111"/>
      <c r="GI128" s="111"/>
      <c r="GJ128" s="111"/>
      <c r="GK128" s="111"/>
      <c r="GL128" s="111"/>
      <c r="GM128" s="111"/>
      <c r="GN128" s="111"/>
      <c r="GO128" s="111"/>
      <c r="GP128" s="111"/>
      <c r="GQ128" s="111"/>
      <c r="GR128" s="111"/>
      <c r="GS128" s="111"/>
      <c r="GT128" s="111"/>
      <c r="GU128" s="111"/>
      <c r="GV128" s="111"/>
      <c r="GW128" s="111"/>
      <c r="GX128" s="111"/>
      <c r="GY128" s="111"/>
      <c r="GZ128" s="111"/>
      <c r="HA128" s="111"/>
      <c r="HB128" s="111"/>
      <c r="HC128" s="111"/>
      <c r="HD128" s="111"/>
      <c r="HE128" s="111"/>
      <c r="HF128" s="111"/>
      <c r="HG128" s="111"/>
      <c r="HH128" s="111"/>
      <c r="HI128" s="111"/>
      <c r="HJ128" s="111"/>
      <c r="HK128" s="111"/>
      <c r="HL128" s="111"/>
      <c r="HM128" s="111"/>
      <c r="HN128" s="111"/>
      <c r="HO128" s="111"/>
      <c r="HP128" s="111"/>
      <c r="HQ128" s="111"/>
      <c r="HR128" s="111"/>
      <c r="HS128" s="111"/>
      <c r="HT128" s="111"/>
      <c r="HU128" s="111"/>
      <c r="HV128" s="111"/>
      <c r="HW128" s="111"/>
      <c r="HX128" s="111"/>
      <c r="HY128" s="111"/>
      <c r="HZ128" s="111"/>
      <c r="IA128" s="111"/>
      <c r="IB128" s="111"/>
      <c r="IC128" s="111"/>
      <c r="ID128" s="111"/>
      <c r="IE128" s="111"/>
      <c r="IF128" s="111"/>
      <c r="IG128" s="111"/>
      <c r="IH128" s="111"/>
      <c r="II128" s="111"/>
      <c r="IJ128" s="111"/>
      <c r="IK128" s="111"/>
      <c r="IL128" s="111"/>
      <c r="IM128" s="111"/>
      <c r="IN128" s="111"/>
      <c r="IO128" s="111"/>
      <c r="IP128" s="111"/>
      <c r="IQ128" s="111"/>
      <c r="IR128" s="111"/>
      <c r="IS128" s="111"/>
      <c r="IT128" s="111"/>
      <c r="IU128" s="111"/>
      <c r="IV128" s="111"/>
      <c r="IW128" s="111"/>
      <c r="IX128" s="111"/>
      <c r="IY128" s="111"/>
      <c r="IZ128" s="111"/>
      <c r="JA128" s="111"/>
      <c r="JB128" s="111"/>
      <c r="JC128" s="111"/>
      <c r="JD128" s="111"/>
      <c r="JE128" s="111"/>
      <c r="JF128" s="111"/>
      <c r="JG128" s="111"/>
      <c r="JH128" s="111"/>
      <c r="JI128" s="111"/>
      <c r="JJ128" s="111"/>
      <c r="JK128" s="111"/>
      <c r="JL128" s="111"/>
      <c r="JM128" s="111"/>
      <c r="JN128" s="111"/>
      <c r="JO128" s="111"/>
      <c r="JP128" s="111"/>
      <c r="JQ128" s="111"/>
      <c r="JR128" s="111"/>
      <c r="JS128" s="111"/>
      <c r="JT128" s="111"/>
      <c r="JU128" s="111"/>
      <c r="JV128" s="111"/>
      <c r="JW128" s="111"/>
      <c r="JX128" s="111"/>
      <c r="JY128" s="111"/>
      <c r="JZ128" s="111"/>
      <c r="KA128" s="111"/>
      <c r="KB128" s="111"/>
      <c r="KC128" s="111"/>
      <c r="KD128" s="111"/>
      <c r="KE128" s="111"/>
      <c r="KF128" s="111"/>
      <c r="KG128" s="111"/>
      <c r="KH128" s="111"/>
      <c r="KI128" s="111"/>
      <c r="KJ128" s="111"/>
      <c r="KK128" s="111"/>
      <c r="KL128" s="111"/>
      <c r="KM128" s="111"/>
      <c r="KN128" s="111"/>
      <c r="KO128" s="111"/>
      <c r="KP128" s="111"/>
      <c r="KQ128" s="111"/>
      <c r="KR128" s="111"/>
      <c r="KS128" s="111"/>
      <c r="KT128" s="111"/>
      <c r="KU128" s="111"/>
      <c r="KV128" s="111"/>
      <c r="KW128" s="111"/>
      <c r="KX128" s="111"/>
      <c r="KY128" s="111"/>
      <c r="KZ128" s="111"/>
      <c r="LA128" s="111"/>
      <c r="LB128" s="111"/>
      <c r="LC128" s="111"/>
      <c r="LD128" s="111"/>
      <c r="LE128" s="111"/>
      <c r="LF128" s="111"/>
      <c r="LG128" s="111"/>
      <c r="LH128" s="111"/>
      <c r="LI128" s="111"/>
      <c r="LJ128" s="111"/>
      <c r="LK128" s="111"/>
      <c r="LL128" s="111"/>
      <c r="LM128" s="111"/>
      <c r="LN128" s="111"/>
      <c r="LO128" s="111"/>
      <c r="LP128" s="111"/>
      <c r="LQ128" s="111"/>
      <c r="LR128" s="111"/>
      <c r="LS128" s="111"/>
      <c r="LT128" s="111"/>
      <c r="LU128" s="111"/>
      <c r="LV128" s="111"/>
      <c r="LW128" s="111"/>
      <c r="LX128" s="111"/>
      <c r="LY128" s="111"/>
      <c r="LZ128" s="111"/>
      <c r="MA128" s="111"/>
      <c r="MB128" s="111"/>
      <c r="MC128" s="111"/>
      <c r="MD128" s="111"/>
      <c r="ME128" s="111"/>
      <c r="MF128" s="111"/>
      <c r="MG128" s="111"/>
      <c r="MH128" s="111"/>
      <c r="MI128" s="111"/>
      <c r="MJ128" s="111"/>
      <c r="MK128" s="111"/>
      <c r="ML128" s="111"/>
      <c r="MM128" s="111"/>
      <c r="MN128" s="111"/>
      <c r="MO128" s="111"/>
      <c r="MP128" s="111"/>
      <c r="MQ128" s="111"/>
      <c r="MR128" s="111"/>
      <c r="MS128" s="111"/>
      <c r="MT128" s="111"/>
      <c r="MU128" s="111"/>
      <c r="MV128" s="111"/>
      <c r="MW128" s="111"/>
      <c r="MX128" s="111"/>
      <c r="MY128" s="111"/>
      <c r="MZ128" s="111"/>
      <c r="NA128" s="111"/>
      <c r="NB128" s="111"/>
      <c r="NC128" s="111"/>
      <c r="ND128" s="111"/>
      <c r="NE128" s="111"/>
      <c r="NF128" s="111"/>
      <c r="NG128" s="111"/>
      <c r="NH128" s="111"/>
      <c r="NI128" s="111"/>
      <c r="NJ128" s="111"/>
      <c r="NK128" s="111"/>
      <c r="NL128" s="111"/>
      <c r="NM128" s="111"/>
      <c r="NN128" s="111"/>
      <c r="NO128" s="111"/>
      <c r="NP128" s="111"/>
      <c r="NQ128" s="111"/>
      <c r="NR128" s="111"/>
      <c r="NS128" s="111"/>
      <c r="NT128" s="111"/>
      <c r="NU128" s="111"/>
      <c r="NV128" s="111"/>
      <c r="NW128" s="111"/>
      <c r="NX128" s="111"/>
      <c r="NY128" s="111"/>
      <c r="NZ128" s="111"/>
      <c r="OA128" s="111"/>
      <c r="OB128" s="111"/>
      <c r="OC128" s="111"/>
      <c r="OD128" s="111"/>
      <c r="OE128" s="111"/>
      <c r="OF128" s="111"/>
      <c r="OG128" s="111"/>
      <c r="OH128" s="111"/>
      <c r="OI128" s="111"/>
      <c r="OJ128" s="111"/>
      <c r="OK128" s="111"/>
      <c r="OL128" s="111"/>
      <c r="OM128" s="111"/>
      <c r="ON128" s="111"/>
      <c r="OO128" s="111"/>
      <c r="OP128" s="111"/>
      <c r="OQ128" s="111"/>
      <c r="OR128" s="111"/>
      <c r="OS128" s="111"/>
      <c r="OT128" s="111"/>
      <c r="OU128" s="111"/>
      <c r="OV128" s="111"/>
      <c r="OW128" s="111"/>
      <c r="OX128" s="111"/>
      <c r="OY128" s="111"/>
      <c r="OZ128" s="111"/>
      <c r="PA128" s="111"/>
      <c r="PB128" s="111"/>
      <c r="PC128" s="111"/>
      <c r="PD128" s="111"/>
      <c r="PE128" s="111"/>
      <c r="PF128" s="111"/>
      <c r="PG128" s="111"/>
      <c r="PH128" s="111"/>
      <c r="PI128" s="111"/>
      <c r="PJ128" s="111"/>
      <c r="PK128" s="111"/>
      <c r="PL128" s="111"/>
      <c r="PM128" s="111"/>
      <c r="PN128" s="111"/>
      <c r="PO128" s="111"/>
      <c r="PP128" s="111"/>
      <c r="PQ128" s="111"/>
      <c r="PR128" s="111"/>
      <c r="PS128" s="111"/>
      <c r="PT128" s="111"/>
      <c r="PU128" s="111"/>
      <c r="PV128" s="111"/>
      <c r="PW128" s="111"/>
      <c r="PX128" s="111"/>
      <c r="PY128" s="111"/>
      <c r="PZ128" s="111"/>
      <c r="QA128" s="111"/>
      <c r="QB128" s="111"/>
      <c r="QC128" s="111"/>
      <c r="QD128" s="111"/>
      <c r="QE128" s="111"/>
      <c r="QF128" s="111"/>
      <c r="QG128" s="111"/>
      <c r="QH128" s="111"/>
      <c r="QI128" s="111"/>
      <c r="QJ128" s="111"/>
      <c r="QK128" s="111"/>
      <c r="QL128" s="111"/>
      <c r="QM128" s="111"/>
      <c r="QN128" s="111"/>
      <c r="QO128" s="111"/>
      <c r="QP128" s="111"/>
      <c r="QQ128" s="111"/>
      <c r="QR128" s="111"/>
      <c r="QS128" s="111"/>
      <c r="QT128" s="111"/>
      <c r="QU128" s="111"/>
      <c r="QV128" s="111"/>
      <c r="QW128" s="111"/>
      <c r="QX128" s="111"/>
      <c r="QY128" s="111"/>
      <c r="QZ128" s="111"/>
      <c r="RA128" s="111"/>
      <c r="RB128" s="111"/>
      <c r="RC128" s="111"/>
      <c r="RD128" s="111"/>
      <c r="RE128" s="111"/>
      <c r="RF128" s="111"/>
      <c r="RG128" s="111"/>
      <c r="RH128" s="111"/>
      <c r="RI128" s="111"/>
      <c r="RJ128" s="111"/>
      <c r="RK128" s="111"/>
      <c r="RL128" s="111"/>
      <c r="RM128" s="111"/>
      <c r="RN128" s="111"/>
      <c r="RO128" s="111"/>
      <c r="RP128" s="111"/>
      <c r="RQ128" s="111"/>
      <c r="RR128" s="111"/>
      <c r="RS128" s="111"/>
      <c r="RT128" s="111"/>
      <c r="RU128" s="111"/>
      <c r="RV128" s="111"/>
      <c r="RW128" s="111"/>
      <c r="RX128" s="111"/>
      <c r="RY128" s="111"/>
      <c r="RZ128" s="111"/>
      <c r="SA128" s="111"/>
      <c r="SB128" s="111"/>
      <c r="SC128" s="111"/>
      <c r="SD128" s="111"/>
      <c r="SE128" s="111"/>
      <c r="SF128" s="111"/>
      <c r="SG128" s="111"/>
      <c r="SH128" s="111"/>
      <c r="SI128" s="111"/>
      <c r="SJ128" s="111"/>
      <c r="SK128" s="111"/>
      <c r="SL128" s="111"/>
      <c r="SM128" s="111"/>
      <c r="SN128" s="111"/>
      <c r="SO128" s="111"/>
      <c r="SP128" s="111"/>
      <c r="SQ128" s="111"/>
      <c r="SR128" s="111"/>
      <c r="SS128" s="111"/>
      <c r="ST128" s="111"/>
      <c r="SU128" s="111"/>
      <c r="SV128" s="111"/>
      <c r="SW128" s="111"/>
      <c r="SX128" s="111"/>
      <c r="SY128" s="111"/>
      <c r="SZ128" s="111"/>
      <c r="TA128" s="111"/>
      <c r="TB128" s="111"/>
      <c r="TC128" s="111"/>
      <c r="TD128" s="111"/>
      <c r="TE128" s="111"/>
      <c r="TF128" s="111"/>
      <c r="TG128" s="111"/>
      <c r="TH128" s="111"/>
      <c r="TI128" s="111"/>
      <c r="TJ128" s="111"/>
      <c r="TK128" s="111"/>
      <c r="TL128" s="111"/>
      <c r="TM128" s="111"/>
      <c r="TN128" s="111"/>
      <c r="TO128" s="111"/>
      <c r="TP128" s="111"/>
      <c r="TQ128" s="111"/>
      <c r="TR128" s="111"/>
      <c r="TS128" s="111"/>
      <c r="TT128" s="111"/>
      <c r="TU128" s="111"/>
      <c r="TV128" s="111"/>
      <c r="TW128" s="111"/>
      <c r="TX128" s="111"/>
      <c r="TY128" s="111"/>
      <c r="TZ128" s="111"/>
      <c r="UA128" s="111"/>
      <c r="UB128" s="111"/>
      <c r="UC128" s="111"/>
      <c r="UD128" s="111"/>
      <c r="UE128" s="111"/>
      <c r="UF128" s="111"/>
      <c r="UG128" s="111"/>
      <c r="UH128" s="111"/>
      <c r="UI128" s="111"/>
      <c r="UJ128" s="111"/>
      <c r="UK128" s="111"/>
      <c r="UL128" s="111"/>
      <c r="UM128" s="111"/>
      <c r="UN128" s="111"/>
      <c r="UO128" s="111"/>
      <c r="UP128" s="111"/>
      <c r="UQ128" s="111"/>
      <c r="UR128" s="111"/>
      <c r="US128" s="111"/>
      <c r="UT128" s="111"/>
      <c r="UU128" s="111"/>
      <c r="UV128" s="111"/>
      <c r="UW128" s="111"/>
      <c r="UX128" s="111"/>
      <c r="UY128" s="111"/>
      <c r="UZ128" s="111"/>
      <c r="VA128" s="111"/>
      <c r="VB128" s="111"/>
      <c r="VC128" s="111"/>
      <c r="VD128" s="111"/>
      <c r="VE128" s="111"/>
      <c r="VF128" s="111"/>
      <c r="VG128" s="111"/>
      <c r="VH128" s="111"/>
      <c r="VI128" s="111"/>
      <c r="VJ128" s="111"/>
      <c r="VK128" s="111"/>
      <c r="VL128" s="111"/>
      <c r="VM128" s="111"/>
      <c r="VN128" s="111"/>
      <c r="VO128" s="111"/>
      <c r="VP128" s="111"/>
      <c r="VQ128" s="111"/>
      <c r="VR128" s="111"/>
      <c r="VS128" s="111"/>
      <c r="VT128" s="111"/>
      <c r="VU128" s="111"/>
      <c r="VV128" s="111"/>
      <c r="VW128" s="111"/>
      <c r="VX128" s="111"/>
      <c r="VY128" s="111"/>
      <c r="VZ128" s="111"/>
      <c r="WA128" s="111"/>
      <c r="WB128" s="111"/>
      <c r="WC128" s="111"/>
      <c r="WD128" s="111"/>
      <c r="WE128" s="111"/>
      <c r="WF128" s="111"/>
      <c r="WG128" s="111"/>
      <c r="WH128" s="111"/>
      <c r="WI128" s="111"/>
      <c r="WJ128" s="111"/>
      <c r="WK128" s="111"/>
      <c r="WL128" s="111"/>
      <c r="WM128" s="111"/>
      <c r="WN128" s="111"/>
      <c r="WO128" s="111"/>
      <c r="WP128" s="111"/>
      <c r="WQ128" s="111"/>
      <c r="WR128" s="111"/>
      <c r="WS128" s="111"/>
      <c r="WT128" s="111"/>
      <c r="WU128" s="111"/>
      <c r="WV128" s="111"/>
      <c r="WW128" s="111"/>
      <c r="WX128" s="111"/>
      <c r="WY128" s="111"/>
      <c r="WZ128" s="111"/>
      <c r="XA128" s="111"/>
      <c r="XB128" s="111"/>
      <c r="XC128" s="111"/>
      <c r="XD128" s="111"/>
      <c r="XE128" s="111"/>
      <c r="XF128" s="111"/>
      <c r="XG128" s="111"/>
      <c r="XH128" s="111"/>
      <c r="XI128" s="111"/>
      <c r="XJ128" s="111"/>
      <c r="XK128" s="111"/>
      <c r="XL128" s="111"/>
      <c r="XM128" s="111"/>
      <c r="XN128" s="111"/>
      <c r="XO128" s="111"/>
      <c r="XP128" s="111"/>
      <c r="XQ128" s="111"/>
      <c r="XR128" s="111"/>
      <c r="XS128" s="111"/>
      <c r="XT128" s="111"/>
      <c r="XU128" s="111"/>
      <c r="XV128" s="111"/>
      <c r="XW128" s="111"/>
      <c r="XX128" s="111"/>
      <c r="XY128" s="111"/>
      <c r="XZ128" s="111"/>
      <c r="YA128" s="111"/>
      <c r="YB128" s="111"/>
      <c r="YC128" s="111"/>
      <c r="YD128" s="111"/>
      <c r="YE128" s="111"/>
      <c r="YF128" s="111"/>
      <c r="YG128" s="111"/>
      <c r="YH128" s="111"/>
      <c r="YI128" s="111"/>
      <c r="YJ128" s="111"/>
      <c r="YK128" s="111"/>
      <c r="YL128" s="111"/>
      <c r="YM128" s="111"/>
      <c r="YN128" s="111"/>
      <c r="YO128" s="111"/>
      <c r="YP128" s="111"/>
      <c r="YQ128" s="111"/>
      <c r="YR128" s="111"/>
      <c r="YS128" s="111"/>
      <c r="YT128" s="111"/>
      <c r="YU128" s="111"/>
      <c r="YV128" s="111"/>
      <c r="YW128" s="111"/>
      <c r="YX128" s="111"/>
      <c r="YY128" s="111"/>
      <c r="YZ128" s="111"/>
      <c r="ZA128" s="111"/>
      <c r="ZB128" s="111"/>
      <c r="ZC128" s="111"/>
      <c r="ZD128" s="111"/>
      <c r="ZE128" s="111"/>
      <c r="ZF128" s="111"/>
      <c r="ZG128" s="111"/>
      <c r="ZH128" s="111"/>
      <c r="ZI128" s="111"/>
      <c r="ZJ128" s="111"/>
      <c r="ZK128" s="111"/>
      <c r="ZL128" s="111"/>
      <c r="ZM128" s="111"/>
      <c r="ZN128" s="111"/>
      <c r="ZO128" s="111"/>
      <c r="ZP128" s="111"/>
      <c r="ZQ128" s="111"/>
      <c r="ZR128" s="111"/>
      <c r="ZS128" s="111"/>
      <c r="ZT128" s="111"/>
      <c r="ZU128" s="111"/>
      <c r="ZV128" s="111"/>
      <c r="ZW128" s="111"/>
      <c r="ZX128" s="111"/>
      <c r="ZY128" s="111"/>
      <c r="ZZ128" s="111"/>
      <c r="AAA128" s="111"/>
      <c r="AAB128" s="111"/>
      <c r="AAC128" s="111"/>
      <c r="AAD128" s="111"/>
      <c r="AAE128" s="111"/>
      <c r="AAF128" s="111"/>
      <c r="AAG128" s="111"/>
      <c r="AAH128" s="111"/>
      <c r="AAI128" s="111"/>
      <c r="AAJ128" s="111"/>
      <c r="AAK128" s="111"/>
      <c r="AAL128" s="111"/>
      <c r="AAM128" s="111"/>
      <c r="AAN128" s="111"/>
      <c r="AAO128" s="111"/>
      <c r="AAP128" s="111"/>
      <c r="AAQ128" s="111"/>
      <c r="AAR128" s="111"/>
      <c r="AAS128" s="111"/>
      <c r="AAT128" s="111"/>
      <c r="AAU128" s="111"/>
      <c r="AAV128" s="111"/>
      <c r="AAW128" s="111"/>
      <c r="AAX128" s="111"/>
      <c r="AAY128" s="111"/>
      <c r="AAZ128" s="111"/>
      <c r="ABA128" s="111"/>
      <c r="ABB128" s="111"/>
      <c r="ABC128" s="111"/>
      <c r="ABD128" s="111"/>
      <c r="ABE128" s="111"/>
      <c r="ABF128" s="111"/>
      <c r="ABG128" s="111"/>
      <c r="ABH128" s="111"/>
      <c r="ABI128" s="111"/>
      <c r="ABJ128" s="111"/>
      <c r="ABK128" s="111"/>
      <c r="ABL128" s="111"/>
      <c r="ABM128" s="111"/>
      <c r="ABN128" s="111"/>
      <c r="ABO128" s="111"/>
      <c r="ABP128" s="111"/>
      <c r="ABQ128" s="111"/>
      <c r="ABR128" s="111"/>
      <c r="ABS128" s="111"/>
      <c r="ABT128" s="111"/>
      <c r="ABU128" s="111"/>
      <c r="ABV128" s="111"/>
      <c r="ABW128" s="111"/>
      <c r="ABX128" s="111"/>
      <c r="ABY128" s="111"/>
      <c r="ABZ128" s="111"/>
      <c r="ACA128" s="111"/>
      <c r="ACB128" s="111"/>
      <c r="ACC128" s="111"/>
      <c r="ACD128" s="111"/>
      <c r="ACE128" s="111"/>
      <c r="ACF128" s="111"/>
      <c r="ACG128" s="111"/>
      <c r="ACH128" s="111"/>
      <c r="ACI128" s="111"/>
      <c r="ACJ128" s="111"/>
      <c r="ACK128" s="111"/>
      <c r="ACL128" s="111"/>
      <c r="ACM128" s="111"/>
      <c r="ACN128" s="111"/>
      <c r="ACO128" s="111"/>
      <c r="ACP128" s="111"/>
      <c r="ACQ128" s="111"/>
      <c r="ACR128" s="111"/>
      <c r="ACS128" s="111"/>
      <c r="ACT128" s="111"/>
      <c r="ACU128" s="111"/>
      <c r="ACV128" s="111"/>
      <c r="ACW128" s="111"/>
      <c r="ACX128" s="111"/>
      <c r="ACY128" s="111"/>
      <c r="ACZ128" s="111"/>
      <c r="ADA128" s="111"/>
      <c r="ADB128" s="111"/>
      <c r="ADC128" s="111"/>
      <c r="ADD128" s="111"/>
      <c r="ADE128" s="111"/>
      <c r="ADF128" s="111"/>
      <c r="ADG128" s="111"/>
      <c r="ADH128" s="111"/>
      <c r="ADI128" s="111"/>
      <c r="ADJ128" s="111"/>
      <c r="ADK128" s="111"/>
      <c r="ADL128" s="111"/>
      <c r="ADM128" s="111"/>
      <c r="ADN128" s="111"/>
      <c r="ADO128" s="111"/>
      <c r="ADP128" s="111"/>
      <c r="ADQ128" s="111"/>
      <c r="ADR128" s="111"/>
      <c r="ADS128" s="111"/>
      <c r="ADT128" s="111"/>
      <c r="ADU128" s="111"/>
      <c r="ADV128" s="111"/>
      <c r="ADW128" s="111"/>
      <c r="ADX128" s="111"/>
      <c r="ADY128" s="111"/>
      <c r="ADZ128" s="111"/>
      <c r="AEA128" s="111"/>
      <c r="AEB128" s="111"/>
      <c r="AEC128" s="111"/>
      <c r="AED128" s="111"/>
      <c r="AEE128" s="111"/>
      <c r="AEF128" s="111"/>
      <c r="AEG128" s="111"/>
      <c r="AEH128" s="111"/>
      <c r="AEI128" s="111"/>
      <c r="AEJ128" s="111"/>
      <c r="AEK128" s="111"/>
      <c r="AEL128" s="111"/>
      <c r="AEM128" s="111"/>
      <c r="AEN128" s="111"/>
      <c r="AEO128" s="111"/>
      <c r="AEP128" s="111"/>
      <c r="AEQ128" s="111"/>
      <c r="AER128" s="111"/>
      <c r="AES128" s="111"/>
      <c r="AET128" s="111"/>
      <c r="AEU128" s="111"/>
      <c r="AEV128" s="111"/>
      <c r="AEW128" s="111"/>
      <c r="AEX128" s="111"/>
      <c r="AEY128" s="111"/>
      <c r="AEZ128" s="111"/>
      <c r="AFA128" s="111"/>
      <c r="AFB128" s="111"/>
      <c r="AFC128" s="111"/>
      <c r="AFD128" s="111"/>
      <c r="AFE128" s="111"/>
      <c r="AFF128" s="111"/>
      <c r="AFG128" s="111"/>
      <c r="AFH128" s="111"/>
      <c r="AFI128" s="111"/>
      <c r="AFJ128" s="111"/>
      <c r="AFK128" s="111"/>
      <c r="AFL128" s="111"/>
      <c r="AFM128" s="111"/>
      <c r="AFN128" s="111"/>
      <c r="AFO128" s="111"/>
      <c r="AFP128" s="111"/>
      <c r="AFQ128" s="111"/>
      <c r="AFR128" s="111"/>
      <c r="AFS128" s="111"/>
      <c r="AFT128" s="111"/>
      <c r="AFU128" s="111"/>
      <c r="AFV128" s="111"/>
      <c r="AFW128" s="111"/>
      <c r="AFX128" s="111"/>
      <c r="AFY128" s="111"/>
      <c r="AFZ128" s="111"/>
      <c r="AGA128" s="111"/>
      <c r="AGB128" s="111"/>
      <c r="AGC128" s="111"/>
      <c r="AGD128" s="111"/>
      <c r="AGE128" s="111"/>
      <c r="AGF128" s="111"/>
      <c r="AGG128" s="111"/>
      <c r="AGH128" s="111"/>
      <c r="AGI128" s="111"/>
      <c r="AGJ128" s="111"/>
      <c r="AGK128" s="111"/>
      <c r="AGL128" s="111"/>
      <c r="AGM128" s="111"/>
      <c r="AGN128" s="111"/>
      <c r="AGO128" s="111"/>
      <c r="AGP128" s="111"/>
      <c r="AGQ128" s="111"/>
      <c r="AGR128" s="111"/>
      <c r="AGS128" s="111"/>
      <c r="AGT128" s="111"/>
      <c r="AGU128" s="111"/>
      <c r="AGV128" s="111"/>
      <c r="AGW128" s="111"/>
      <c r="AGX128" s="111"/>
      <c r="AGY128" s="111"/>
      <c r="AGZ128" s="111"/>
      <c r="AHA128" s="111"/>
      <c r="AHB128" s="111"/>
      <c r="AHC128" s="111"/>
      <c r="AHD128" s="111"/>
      <c r="AHE128" s="111"/>
      <c r="AHF128" s="111"/>
      <c r="AHG128" s="111"/>
      <c r="AHH128" s="111"/>
      <c r="AHI128" s="111"/>
      <c r="AHJ128" s="111"/>
      <c r="AHK128" s="111"/>
      <c r="AHL128" s="111"/>
      <c r="AHM128" s="111"/>
      <c r="AHN128" s="111"/>
      <c r="AHO128" s="111"/>
      <c r="AHP128" s="111"/>
      <c r="AHQ128" s="111"/>
      <c r="AHR128" s="111"/>
      <c r="AHS128" s="111"/>
      <c r="AHT128" s="111"/>
      <c r="AHU128" s="111"/>
      <c r="AHV128" s="111"/>
      <c r="AHW128" s="111"/>
    </row>
    <row r="129" spans="1:907" ht="23.1" customHeight="1" x14ac:dyDescent="0.25">
      <c r="A129" s="81"/>
      <c r="B129" s="9" t="e" vm="103">
        <v>#VALUE!</v>
      </c>
      <c r="C129" s="26">
        <v>22034</v>
      </c>
      <c r="D129" s="17" t="s">
        <v>204</v>
      </c>
      <c r="E129" s="91">
        <v>12</v>
      </c>
      <c r="F129" s="92">
        <v>95.4</v>
      </c>
      <c r="G129" s="92">
        <v>90</v>
      </c>
      <c r="H129" s="53">
        <v>0.06</v>
      </c>
      <c r="I129" s="23"/>
      <c r="J129" s="18">
        <f t="shared" si="10"/>
        <v>0</v>
      </c>
      <c r="K129" s="18">
        <f t="shared" si="7"/>
        <v>0</v>
      </c>
      <c r="L129" s="2" t="s">
        <v>205</v>
      </c>
    </row>
    <row r="130" spans="1:907" ht="23.1" customHeight="1" x14ac:dyDescent="0.25">
      <c r="B130" s="37" t="e" vm="104">
        <v>#VALUE!</v>
      </c>
      <c r="C130" s="38">
        <v>22711</v>
      </c>
      <c r="D130" s="39" t="s">
        <v>206</v>
      </c>
      <c r="E130" s="93">
        <v>10</v>
      </c>
      <c r="F130" s="94">
        <v>92</v>
      </c>
      <c r="G130" s="94">
        <f>F130/1.06</f>
        <v>86.79245283018868</v>
      </c>
      <c r="H130" s="54">
        <v>0.06</v>
      </c>
      <c r="I130" s="40"/>
      <c r="J130" s="42">
        <f t="shared" si="10"/>
        <v>0</v>
      </c>
      <c r="K130" s="42">
        <f t="shared" si="7"/>
        <v>0</v>
      </c>
      <c r="L130" s="13" t="s">
        <v>207</v>
      </c>
    </row>
    <row r="131" spans="1:907" ht="14.4" customHeight="1" x14ac:dyDescent="0.3">
      <c r="A131" s="85"/>
      <c r="B131" s="34" t="s">
        <v>208</v>
      </c>
      <c r="C131" s="33"/>
      <c r="D131" s="33"/>
      <c r="E131" s="55"/>
      <c r="F131" s="95"/>
      <c r="G131" s="95"/>
      <c r="H131" s="55"/>
      <c r="I131" s="33"/>
      <c r="J131" s="33"/>
      <c r="K131" s="35"/>
      <c r="L131" s="36"/>
    </row>
    <row r="132" spans="1:907" ht="23.1" customHeight="1" x14ac:dyDescent="0.25">
      <c r="A132" s="80"/>
      <c r="B132" s="8" t="e" vm="105">
        <v>#VALUE!</v>
      </c>
      <c r="C132" s="24">
        <v>22210</v>
      </c>
      <c r="D132" s="25" t="s">
        <v>209</v>
      </c>
      <c r="E132" s="89">
        <v>12</v>
      </c>
      <c r="F132" s="90">
        <v>95.4</v>
      </c>
      <c r="G132" s="90">
        <v>90</v>
      </c>
      <c r="H132" s="52">
        <v>0.06</v>
      </c>
      <c r="I132" s="22"/>
      <c r="J132" s="18">
        <f t="shared" si="10"/>
        <v>0</v>
      </c>
      <c r="K132" s="18">
        <f t="shared" si="7"/>
        <v>0</v>
      </c>
      <c r="L132" s="16" t="s">
        <v>205</v>
      </c>
    </row>
    <row r="133" spans="1:907" ht="23.1" customHeight="1" x14ac:dyDescent="0.25">
      <c r="A133" s="81"/>
      <c r="B133" s="9" t="e" vm="106">
        <v>#VALUE!</v>
      </c>
      <c r="C133" s="26">
        <v>22712</v>
      </c>
      <c r="D133" s="17" t="s">
        <v>210</v>
      </c>
      <c r="E133" s="91">
        <v>10</v>
      </c>
      <c r="F133" s="94">
        <v>92</v>
      </c>
      <c r="G133" s="94">
        <f>F133/1.06</f>
        <v>86.79245283018868</v>
      </c>
      <c r="H133" s="53">
        <v>0.06</v>
      </c>
      <c r="I133" s="23"/>
      <c r="J133" s="18">
        <f t="shared" si="10"/>
        <v>0</v>
      </c>
      <c r="K133" s="18">
        <f t="shared" si="7"/>
        <v>0</v>
      </c>
      <c r="L133" s="2" t="s">
        <v>207</v>
      </c>
    </row>
    <row r="134" spans="1:907" ht="23.1" customHeight="1" x14ac:dyDescent="0.25">
      <c r="A134" s="81"/>
      <c r="B134" s="9" t="e" vm="107">
        <v>#VALUE!</v>
      </c>
      <c r="C134" s="26">
        <v>22200</v>
      </c>
      <c r="D134" s="17" t="s">
        <v>211</v>
      </c>
      <c r="E134" s="91">
        <v>12</v>
      </c>
      <c r="F134" s="92">
        <v>81</v>
      </c>
      <c r="G134" s="92">
        <v>76.415094339622641</v>
      </c>
      <c r="H134" s="53">
        <v>0.06</v>
      </c>
      <c r="I134" s="23"/>
      <c r="J134" s="18">
        <f t="shared" si="10"/>
        <v>0</v>
      </c>
      <c r="K134" s="18">
        <f t="shared" si="7"/>
        <v>0</v>
      </c>
      <c r="L134" s="2" t="s">
        <v>199</v>
      </c>
    </row>
    <row r="135" spans="1:907" ht="23.1" customHeight="1" x14ac:dyDescent="0.25">
      <c r="A135" s="81"/>
      <c r="B135" s="9" t="e" vm="108">
        <v>#VALUE!</v>
      </c>
      <c r="C135" s="26">
        <v>22206</v>
      </c>
      <c r="D135" s="17" t="s">
        <v>212</v>
      </c>
      <c r="E135" s="91">
        <v>12</v>
      </c>
      <c r="F135" s="92">
        <v>90</v>
      </c>
      <c r="G135" s="92">
        <v>84.905660377358487</v>
      </c>
      <c r="H135" s="53">
        <v>0.06</v>
      </c>
      <c r="I135" s="23"/>
      <c r="J135" s="18">
        <f t="shared" si="10"/>
        <v>0</v>
      </c>
      <c r="K135" s="18">
        <f t="shared" si="7"/>
        <v>0</v>
      </c>
      <c r="L135" s="2" t="s">
        <v>189</v>
      </c>
    </row>
    <row r="136" spans="1:907" ht="23.1" customHeight="1" x14ac:dyDescent="0.25">
      <c r="A136" s="82"/>
      <c r="B136" s="37" t="e" vm="109">
        <v>#VALUE!</v>
      </c>
      <c r="C136" s="38">
        <v>22209</v>
      </c>
      <c r="D136" s="39" t="s">
        <v>213</v>
      </c>
      <c r="E136" s="93">
        <v>12</v>
      </c>
      <c r="F136" s="94">
        <v>95.4</v>
      </c>
      <c r="G136" s="94">
        <v>90</v>
      </c>
      <c r="H136" s="54">
        <v>0.06</v>
      </c>
      <c r="I136" s="40"/>
      <c r="J136" s="20">
        <f t="shared" si="10"/>
        <v>0</v>
      </c>
      <c r="K136" s="20">
        <f t="shared" si="7"/>
        <v>0</v>
      </c>
      <c r="L136" s="13" t="s">
        <v>193</v>
      </c>
    </row>
    <row r="137" spans="1:907" ht="14.4" customHeight="1" x14ac:dyDescent="0.3">
      <c r="A137" s="85"/>
      <c r="B137" s="34" t="s">
        <v>214</v>
      </c>
      <c r="C137" s="33"/>
      <c r="D137" s="33"/>
      <c r="E137" s="55"/>
      <c r="F137" s="95"/>
      <c r="G137" s="95"/>
      <c r="H137" s="55"/>
      <c r="I137" s="33"/>
      <c r="J137" s="33"/>
      <c r="K137" s="35"/>
      <c r="L137" s="36"/>
    </row>
    <row r="138" spans="1:907" s="3" customFormat="1" ht="23.1" customHeight="1" x14ac:dyDescent="0.25">
      <c r="A138" s="80"/>
      <c r="B138" s="8" t="e" vm="110">
        <v>#VALUE!</v>
      </c>
      <c r="C138" s="24">
        <v>22604</v>
      </c>
      <c r="D138" s="25" t="s">
        <v>215</v>
      </c>
      <c r="E138" s="89">
        <v>6</v>
      </c>
      <c r="F138" s="90">
        <v>131.69999999999999</v>
      </c>
      <c r="G138" s="90">
        <v>124.24528301886791</v>
      </c>
      <c r="H138" s="52">
        <v>0.06</v>
      </c>
      <c r="I138" s="22"/>
      <c r="J138" s="18">
        <f t="shared" si="10"/>
        <v>0</v>
      </c>
      <c r="K138" s="18">
        <f t="shared" ref="K138:K202" si="11">F138*I138</f>
        <v>0</v>
      </c>
      <c r="L138" s="16" t="s">
        <v>216</v>
      </c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  <c r="AW138" s="111"/>
      <c r="AX138" s="111"/>
      <c r="AY138" s="111"/>
      <c r="AZ138" s="111"/>
      <c r="BA138" s="111"/>
      <c r="BB138" s="111"/>
      <c r="BC138" s="111"/>
      <c r="BD138" s="111"/>
      <c r="BE138" s="11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1"/>
      <c r="BS138" s="111"/>
      <c r="BT138" s="111"/>
      <c r="BU138" s="111"/>
      <c r="BV138" s="111"/>
      <c r="BW138" s="111"/>
      <c r="BX138" s="111"/>
      <c r="BY138" s="111"/>
      <c r="BZ138" s="111"/>
      <c r="CA138" s="111"/>
      <c r="CB138" s="111"/>
      <c r="CC138" s="111"/>
      <c r="CD138" s="111"/>
      <c r="CE138" s="111"/>
      <c r="CF138" s="111"/>
      <c r="CG138" s="111"/>
      <c r="CH138" s="111"/>
      <c r="CI138" s="111"/>
      <c r="CJ138" s="111"/>
      <c r="CK138" s="111"/>
      <c r="CL138" s="111"/>
      <c r="CM138" s="111"/>
      <c r="CN138" s="111"/>
      <c r="CO138" s="111"/>
      <c r="CP138" s="111"/>
      <c r="CQ138" s="111"/>
      <c r="CR138" s="111"/>
      <c r="CS138" s="111"/>
      <c r="CT138" s="111"/>
      <c r="CU138" s="111"/>
      <c r="CV138" s="111"/>
      <c r="CW138" s="111"/>
      <c r="CX138" s="111"/>
      <c r="CY138" s="111"/>
      <c r="CZ138" s="111"/>
      <c r="DA138" s="111"/>
      <c r="DB138" s="111"/>
      <c r="DC138" s="111"/>
      <c r="DD138" s="111"/>
      <c r="DE138" s="111"/>
      <c r="DF138" s="111"/>
      <c r="DG138" s="111"/>
      <c r="DH138" s="111"/>
      <c r="DI138" s="111"/>
      <c r="DJ138" s="111"/>
      <c r="DK138" s="111"/>
      <c r="DL138" s="111"/>
      <c r="DM138" s="111"/>
      <c r="DN138" s="111"/>
      <c r="DO138" s="111"/>
      <c r="DP138" s="111"/>
      <c r="DQ138" s="111"/>
      <c r="DR138" s="111"/>
      <c r="DS138" s="111"/>
      <c r="DT138" s="111"/>
      <c r="DU138" s="111"/>
      <c r="DV138" s="111"/>
      <c r="DW138" s="111"/>
      <c r="DX138" s="111"/>
      <c r="DY138" s="111"/>
      <c r="DZ138" s="111"/>
      <c r="EA138" s="111"/>
      <c r="EB138" s="111"/>
      <c r="EC138" s="111"/>
      <c r="ED138" s="111"/>
      <c r="EE138" s="111"/>
      <c r="EF138" s="111"/>
      <c r="EG138" s="111"/>
      <c r="EH138" s="111"/>
      <c r="EI138" s="111"/>
      <c r="EJ138" s="111"/>
      <c r="EK138" s="111"/>
      <c r="EL138" s="111"/>
      <c r="EM138" s="111"/>
      <c r="EN138" s="111"/>
      <c r="EO138" s="111"/>
      <c r="EP138" s="111"/>
      <c r="EQ138" s="111"/>
      <c r="ER138" s="111"/>
      <c r="ES138" s="111"/>
      <c r="ET138" s="111"/>
      <c r="EU138" s="111"/>
      <c r="EV138" s="111"/>
      <c r="EW138" s="111"/>
      <c r="EX138" s="111"/>
      <c r="EY138" s="111"/>
      <c r="EZ138" s="111"/>
      <c r="FA138" s="111"/>
      <c r="FB138" s="111"/>
      <c r="FC138" s="111"/>
      <c r="FD138" s="111"/>
      <c r="FE138" s="111"/>
      <c r="FF138" s="111"/>
      <c r="FG138" s="111"/>
      <c r="FH138" s="111"/>
      <c r="FI138" s="111"/>
      <c r="FJ138" s="111"/>
      <c r="FK138" s="111"/>
      <c r="FL138" s="111"/>
      <c r="FM138" s="111"/>
      <c r="FN138" s="111"/>
      <c r="FO138" s="111"/>
      <c r="FP138" s="111"/>
      <c r="FQ138" s="111"/>
      <c r="FR138" s="111"/>
      <c r="FS138" s="111"/>
      <c r="FT138" s="111"/>
      <c r="FU138" s="111"/>
      <c r="FV138" s="111"/>
      <c r="FW138" s="111"/>
      <c r="FX138" s="111"/>
      <c r="FY138" s="111"/>
      <c r="FZ138" s="111"/>
      <c r="GA138" s="111"/>
      <c r="GB138" s="111"/>
      <c r="GC138" s="111"/>
      <c r="GD138" s="111"/>
      <c r="GE138" s="111"/>
      <c r="GF138" s="111"/>
      <c r="GG138" s="111"/>
      <c r="GH138" s="111"/>
      <c r="GI138" s="111"/>
      <c r="GJ138" s="111"/>
      <c r="GK138" s="111"/>
      <c r="GL138" s="111"/>
      <c r="GM138" s="111"/>
      <c r="GN138" s="111"/>
      <c r="GO138" s="111"/>
      <c r="GP138" s="111"/>
      <c r="GQ138" s="111"/>
      <c r="GR138" s="111"/>
      <c r="GS138" s="111"/>
      <c r="GT138" s="111"/>
      <c r="GU138" s="111"/>
      <c r="GV138" s="111"/>
      <c r="GW138" s="111"/>
      <c r="GX138" s="111"/>
      <c r="GY138" s="111"/>
      <c r="GZ138" s="111"/>
      <c r="HA138" s="111"/>
      <c r="HB138" s="111"/>
      <c r="HC138" s="111"/>
      <c r="HD138" s="111"/>
      <c r="HE138" s="111"/>
      <c r="HF138" s="111"/>
      <c r="HG138" s="111"/>
      <c r="HH138" s="111"/>
      <c r="HI138" s="111"/>
      <c r="HJ138" s="111"/>
      <c r="HK138" s="111"/>
      <c r="HL138" s="111"/>
      <c r="HM138" s="111"/>
      <c r="HN138" s="111"/>
      <c r="HO138" s="111"/>
      <c r="HP138" s="111"/>
      <c r="HQ138" s="111"/>
      <c r="HR138" s="111"/>
      <c r="HS138" s="111"/>
      <c r="HT138" s="111"/>
      <c r="HU138" s="111"/>
      <c r="HV138" s="111"/>
      <c r="HW138" s="111"/>
      <c r="HX138" s="111"/>
      <c r="HY138" s="111"/>
      <c r="HZ138" s="111"/>
      <c r="IA138" s="111"/>
      <c r="IB138" s="111"/>
      <c r="IC138" s="111"/>
      <c r="ID138" s="111"/>
      <c r="IE138" s="111"/>
      <c r="IF138" s="111"/>
      <c r="IG138" s="111"/>
      <c r="IH138" s="111"/>
      <c r="II138" s="111"/>
      <c r="IJ138" s="111"/>
      <c r="IK138" s="111"/>
      <c r="IL138" s="111"/>
      <c r="IM138" s="111"/>
      <c r="IN138" s="111"/>
      <c r="IO138" s="111"/>
      <c r="IP138" s="111"/>
      <c r="IQ138" s="111"/>
      <c r="IR138" s="111"/>
      <c r="IS138" s="111"/>
      <c r="IT138" s="111"/>
      <c r="IU138" s="111"/>
      <c r="IV138" s="111"/>
      <c r="IW138" s="111"/>
      <c r="IX138" s="111"/>
      <c r="IY138" s="111"/>
      <c r="IZ138" s="111"/>
      <c r="JA138" s="111"/>
      <c r="JB138" s="111"/>
      <c r="JC138" s="111"/>
      <c r="JD138" s="111"/>
      <c r="JE138" s="111"/>
      <c r="JF138" s="111"/>
      <c r="JG138" s="111"/>
      <c r="JH138" s="111"/>
      <c r="JI138" s="111"/>
      <c r="JJ138" s="111"/>
      <c r="JK138" s="111"/>
      <c r="JL138" s="111"/>
      <c r="JM138" s="111"/>
      <c r="JN138" s="111"/>
      <c r="JO138" s="111"/>
      <c r="JP138" s="111"/>
      <c r="JQ138" s="111"/>
      <c r="JR138" s="111"/>
      <c r="JS138" s="111"/>
      <c r="JT138" s="111"/>
      <c r="JU138" s="111"/>
      <c r="JV138" s="111"/>
      <c r="JW138" s="111"/>
      <c r="JX138" s="111"/>
      <c r="JY138" s="111"/>
      <c r="JZ138" s="111"/>
      <c r="KA138" s="111"/>
      <c r="KB138" s="111"/>
      <c r="KC138" s="111"/>
      <c r="KD138" s="111"/>
      <c r="KE138" s="111"/>
      <c r="KF138" s="111"/>
      <c r="KG138" s="111"/>
      <c r="KH138" s="111"/>
      <c r="KI138" s="111"/>
      <c r="KJ138" s="111"/>
      <c r="KK138" s="111"/>
      <c r="KL138" s="111"/>
      <c r="KM138" s="111"/>
      <c r="KN138" s="111"/>
      <c r="KO138" s="111"/>
      <c r="KP138" s="111"/>
      <c r="KQ138" s="111"/>
      <c r="KR138" s="111"/>
      <c r="KS138" s="111"/>
      <c r="KT138" s="111"/>
      <c r="KU138" s="111"/>
      <c r="KV138" s="111"/>
      <c r="KW138" s="111"/>
      <c r="KX138" s="111"/>
      <c r="KY138" s="111"/>
      <c r="KZ138" s="111"/>
      <c r="LA138" s="111"/>
      <c r="LB138" s="111"/>
      <c r="LC138" s="111"/>
      <c r="LD138" s="111"/>
      <c r="LE138" s="111"/>
      <c r="LF138" s="111"/>
      <c r="LG138" s="111"/>
      <c r="LH138" s="111"/>
      <c r="LI138" s="111"/>
      <c r="LJ138" s="111"/>
      <c r="LK138" s="111"/>
      <c r="LL138" s="111"/>
      <c r="LM138" s="111"/>
      <c r="LN138" s="111"/>
      <c r="LO138" s="111"/>
      <c r="LP138" s="111"/>
      <c r="LQ138" s="111"/>
      <c r="LR138" s="111"/>
      <c r="LS138" s="111"/>
      <c r="LT138" s="111"/>
      <c r="LU138" s="111"/>
      <c r="LV138" s="111"/>
      <c r="LW138" s="111"/>
      <c r="LX138" s="111"/>
      <c r="LY138" s="111"/>
      <c r="LZ138" s="111"/>
      <c r="MA138" s="111"/>
      <c r="MB138" s="111"/>
      <c r="MC138" s="111"/>
      <c r="MD138" s="111"/>
      <c r="ME138" s="111"/>
      <c r="MF138" s="111"/>
      <c r="MG138" s="111"/>
      <c r="MH138" s="111"/>
      <c r="MI138" s="111"/>
      <c r="MJ138" s="111"/>
      <c r="MK138" s="111"/>
      <c r="ML138" s="111"/>
      <c r="MM138" s="111"/>
      <c r="MN138" s="111"/>
      <c r="MO138" s="111"/>
      <c r="MP138" s="111"/>
      <c r="MQ138" s="111"/>
      <c r="MR138" s="111"/>
      <c r="MS138" s="111"/>
      <c r="MT138" s="111"/>
      <c r="MU138" s="111"/>
      <c r="MV138" s="111"/>
      <c r="MW138" s="111"/>
      <c r="MX138" s="111"/>
      <c r="MY138" s="111"/>
      <c r="MZ138" s="111"/>
      <c r="NA138" s="111"/>
      <c r="NB138" s="111"/>
      <c r="NC138" s="111"/>
      <c r="ND138" s="111"/>
      <c r="NE138" s="111"/>
      <c r="NF138" s="111"/>
      <c r="NG138" s="111"/>
      <c r="NH138" s="111"/>
      <c r="NI138" s="111"/>
      <c r="NJ138" s="111"/>
      <c r="NK138" s="111"/>
      <c r="NL138" s="111"/>
      <c r="NM138" s="111"/>
      <c r="NN138" s="111"/>
      <c r="NO138" s="111"/>
      <c r="NP138" s="111"/>
      <c r="NQ138" s="111"/>
      <c r="NR138" s="111"/>
      <c r="NS138" s="111"/>
      <c r="NT138" s="111"/>
      <c r="NU138" s="111"/>
      <c r="NV138" s="111"/>
      <c r="NW138" s="111"/>
      <c r="NX138" s="111"/>
      <c r="NY138" s="111"/>
      <c r="NZ138" s="111"/>
      <c r="OA138" s="111"/>
      <c r="OB138" s="111"/>
      <c r="OC138" s="111"/>
      <c r="OD138" s="111"/>
      <c r="OE138" s="111"/>
      <c r="OF138" s="111"/>
      <c r="OG138" s="111"/>
      <c r="OH138" s="111"/>
      <c r="OI138" s="111"/>
      <c r="OJ138" s="111"/>
      <c r="OK138" s="111"/>
      <c r="OL138" s="111"/>
      <c r="OM138" s="111"/>
      <c r="ON138" s="111"/>
      <c r="OO138" s="111"/>
      <c r="OP138" s="111"/>
      <c r="OQ138" s="111"/>
      <c r="OR138" s="111"/>
      <c r="OS138" s="111"/>
      <c r="OT138" s="111"/>
      <c r="OU138" s="111"/>
      <c r="OV138" s="111"/>
      <c r="OW138" s="111"/>
      <c r="OX138" s="111"/>
      <c r="OY138" s="111"/>
      <c r="OZ138" s="111"/>
      <c r="PA138" s="111"/>
      <c r="PB138" s="111"/>
      <c r="PC138" s="111"/>
      <c r="PD138" s="111"/>
      <c r="PE138" s="111"/>
      <c r="PF138" s="111"/>
      <c r="PG138" s="111"/>
      <c r="PH138" s="111"/>
      <c r="PI138" s="111"/>
      <c r="PJ138" s="111"/>
      <c r="PK138" s="111"/>
      <c r="PL138" s="111"/>
      <c r="PM138" s="111"/>
      <c r="PN138" s="111"/>
      <c r="PO138" s="111"/>
      <c r="PP138" s="111"/>
      <c r="PQ138" s="111"/>
      <c r="PR138" s="111"/>
      <c r="PS138" s="111"/>
      <c r="PT138" s="111"/>
      <c r="PU138" s="111"/>
      <c r="PV138" s="111"/>
      <c r="PW138" s="111"/>
      <c r="PX138" s="111"/>
      <c r="PY138" s="111"/>
      <c r="PZ138" s="111"/>
      <c r="QA138" s="111"/>
      <c r="QB138" s="111"/>
      <c r="QC138" s="111"/>
      <c r="QD138" s="111"/>
      <c r="QE138" s="111"/>
      <c r="QF138" s="111"/>
      <c r="QG138" s="111"/>
      <c r="QH138" s="111"/>
      <c r="QI138" s="111"/>
      <c r="QJ138" s="111"/>
      <c r="QK138" s="111"/>
      <c r="QL138" s="111"/>
      <c r="QM138" s="111"/>
      <c r="QN138" s="111"/>
      <c r="QO138" s="111"/>
      <c r="QP138" s="111"/>
      <c r="QQ138" s="111"/>
      <c r="QR138" s="111"/>
      <c r="QS138" s="111"/>
      <c r="QT138" s="111"/>
      <c r="QU138" s="111"/>
      <c r="QV138" s="111"/>
      <c r="QW138" s="111"/>
      <c r="QX138" s="111"/>
      <c r="QY138" s="111"/>
      <c r="QZ138" s="111"/>
      <c r="RA138" s="111"/>
      <c r="RB138" s="111"/>
      <c r="RC138" s="111"/>
      <c r="RD138" s="111"/>
      <c r="RE138" s="111"/>
      <c r="RF138" s="111"/>
      <c r="RG138" s="111"/>
      <c r="RH138" s="111"/>
      <c r="RI138" s="111"/>
      <c r="RJ138" s="111"/>
      <c r="RK138" s="111"/>
      <c r="RL138" s="111"/>
      <c r="RM138" s="111"/>
      <c r="RN138" s="111"/>
      <c r="RO138" s="111"/>
      <c r="RP138" s="111"/>
      <c r="RQ138" s="111"/>
      <c r="RR138" s="111"/>
      <c r="RS138" s="111"/>
      <c r="RT138" s="111"/>
      <c r="RU138" s="111"/>
      <c r="RV138" s="111"/>
      <c r="RW138" s="111"/>
      <c r="RX138" s="111"/>
      <c r="RY138" s="111"/>
      <c r="RZ138" s="111"/>
      <c r="SA138" s="111"/>
      <c r="SB138" s="111"/>
      <c r="SC138" s="111"/>
      <c r="SD138" s="111"/>
      <c r="SE138" s="111"/>
      <c r="SF138" s="111"/>
      <c r="SG138" s="111"/>
      <c r="SH138" s="111"/>
      <c r="SI138" s="111"/>
      <c r="SJ138" s="111"/>
      <c r="SK138" s="111"/>
      <c r="SL138" s="111"/>
      <c r="SM138" s="111"/>
      <c r="SN138" s="111"/>
      <c r="SO138" s="111"/>
      <c r="SP138" s="111"/>
      <c r="SQ138" s="111"/>
      <c r="SR138" s="111"/>
      <c r="SS138" s="111"/>
      <c r="ST138" s="111"/>
      <c r="SU138" s="111"/>
      <c r="SV138" s="111"/>
      <c r="SW138" s="111"/>
      <c r="SX138" s="111"/>
      <c r="SY138" s="111"/>
      <c r="SZ138" s="111"/>
      <c r="TA138" s="111"/>
      <c r="TB138" s="111"/>
      <c r="TC138" s="111"/>
      <c r="TD138" s="111"/>
      <c r="TE138" s="111"/>
      <c r="TF138" s="111"/>
      <c r="TG138" s="111"/>
      <c r="TH138" s="111"/>
      <c r="TI138" s="111"/>
      <c r="TJ138" s="111"/>
      <c r="TK138" s="111"/>
      <c r="TL138" s="111"/>
      <c r="TM138" s="111"/>
      <c r="TN138" s="111"/>
      <c r="TO138" s="111"/>
      <c r="TP138" s="111"/>
      <c r="TQ138" s="111"/>
      <c r="TR138" s="111"/>
      <c r="TS138" s="111"/>
      <c r="TT138" s="111"/>
      <c r="TU138" s="111"/>
      <c r="TV138" s="111"/>
      <c r="TW138" s="111"/>
      <c r="TX138" s="111"/>
      <c r="TY138" s="111"/>
      <c r="TZ138" s="111"/>
      <c r="UA138" s="111"/>
      <c r="UB138" s="111"/>
      <c r="UC138" s="111"/>
      <c r="UD138" s="111"/>
      <c r="UE138" s="111"/>
      <c r="UF138" s="111"/>
      <c r="UG138" s="111"/>
      <c r="UH138" s="111"/>
      <c r="UI138" s="111"/>
      <c r="UJ138" s="111"/>
      <c r="UK138" s="111"/>
      <c r="UL138" s="111"/>
      <c r="UM138" s="111"/>
      <c r="UN138" s="111"/>
      <c r="UO138" s="111"/>
      <c r="UP138" s="111"/>
      <c r="UQ138" s="111"/>
      <c r="UR138" s="111"/>
      <c r="US138" s="111"/>
      <c r="UT138" s="111"/>
      <c r="UU138" s="111"/>
      <c r="UV138" s="111"/>
      <c r="UW138" s="111"/>
      <c r="UX138" s="111"/>
      <c r="UY138" s="111"/>
      <c r="UZ138" s="111"/>
      <c r="VA138" s="111"/>
      <c r="VB138" s="111"/>
      <c r="VC138" s="111"/>
      <c r="VD138" s="111"/>
      <c r="VE138" s="111"/>
      <c r="VF138" s="111"/>
      <c r="VG138" s="111"/>
      <c r="VH138" s="111"/>
      <c r="VI138" s="111"/>
      <c r="VJ138" s="111"/>
      <c r="VK138" s="111"/>
      <c r="VL138" s="111"/>
      <c r="VM138" s="111"/>
      <c r="VN138" s="111"/>
      <c r="VO138" s="111"/>
      <c r="VP138" s="111"/>
      <c r="VQ138" s="111"/>
      <c r="VR138" s="111"/>
      <c r="VS138" s="111"/>
      <c r="VT138" s="111"/>
      <c r="VU138" s="111"/>
      <c r="VV138" s="111"/>
      <c r="VW138" s="111"/>
      <c r="VX138" s="111"/>
      <c r="VY138" s="111"/>
      <c r="VZ138" s="111"/>
      <c r="WA138" s="111"/>
      <c r="WB138" s="111"/>
      <c r="WC138" s="111"/>
      <c r="WD138" s="111"/>
      <c r="WE138" s="111"/>
      <c r="WF138" s="111"/>
      <c r="WG138" s="111"/>
      <c r="WH138" s="111"/>
      <c r="WI138" s="111"/>
      <c r="WJ138" s="111"/>
      <c r="WK138" s="111"/>
      <c r="WL138" s="111"/>
      <c r="WM138" s="111"/>
      <c r="WN138" s="111"/>
      <c r="WO138" s="111"/>
      <c r="WP138" s="111"/>
      <c r="WQ138" s="111"/>
      <c r="WR138" s="111"/>
      <c r="WS138" s="111"/>
      <c r="WT138" s="111"/>
      <c r="WU138" s="111"/>
      <c r="WV138" s="111"/>
      <c r="WW138" s="111"/>
      <c r="WX138" s="111"/>
      <c r="WY138" s="111"/>
      <c r="WZ138" s="111"/>
      <c r="XA138" s="111"/>
      <c r="XB138" s="111"/>
      <c r="XC138" s="111"/>
      <c r="XD138" s="111"/>
      <c r="XE138" s="111"/>
      <c r="XF138" s="111"/>
      <c r="XG138" s="111"/>
      <c r="XH138" s="111"/>
      <c r="XI138" s="111"/>
      <c r="XJ138" s="111"/>
      <c r="XK138" s="111"/>
      <c r="XL138" s="111"/>
      <c r="XM138" s="111"/>
      <c r="XN138" s="111"/>
      <c r="XO138" s="111"/>
      <c r="XP138" s="111"/>
      <c r="XQ138" s="111"/>
      <c r="XR138" s="111"/>
      <c r="XS138" s="111"/>
      <c r="XT138" s="111"/>
      <c r="XU138" s="111"/>
      <c r="XV138" s="111"/>
      <c r="XW138" s="111"/>
      <c r="XX138" s="111"/>
      <c r="XY138" s="111"/>
      <c r="XZ138" s="111"/>
      <c r="YA138" s="111"/>
      <c r="YB138" s="111"/>
      <c r="YC138" s="111"/>
      <c r="YD138" s="111"/>
      <c r="YE138" s="111"/>
      <c r="YF138" s="111"/>
      <c r="YG138" s="111"/>
      <c r="YH138" s="111"/>
      <c r="YI138" s="111"/>
      <c r="YJ138" s="111"/>
      <c r="YK138" s="111"/>
      <c r="YL138" s="111"/>
      <c r="YM138" s="111"/>
      <c r="YN138" s="111"/>
      <c r="YO138" s="111"/>
      <c r="YP138" s="111"/>
      <c r="YQ138" s="111"/>
      <c r="YR138" s="111"/>
      <c r="YS138" s="111"/>
      <c r="YT138" s="111"/>
      <c r="YU138" s="111"/>
      <c r="YV138" s="111"/>
      <c r="YW138" s="111"/>
      <c r="YX138" s="111"/>
      <c r="YY138" s="111"/>
      <c r="YZ138" s="111"/>
      <c r="ZA138" s="111"/>
      <c r="ZB138" s="111"/>
      <c r="ZC138" s="111"/>
      <c r="ZD138" s="111"/>
      <c r="ZE138" s="111"/>
      <c r="ZF138" s="111"/>
      <c r="ZG138" s="111"/>
      <c r="ZH138" s="111"/>
      <c r="ZI138" s="111"/>
      <c r="ZJ138" s="111"/>
      <c r="ZK138" s="111"/>
      <c r="ZL138" s="111"/>
      <c r="ZM138" s="111"/>
      <c r="ZN138" s="111"/>
      <c r="ZO138" s="111"/>
      <c r="ZP138" s="111"/>
      <c r="ZQ138" s="111"/>
      <c r="ZR138" s="111"/>
      <c r="ZS138" s="111"/>
      <c r="ZT138" s="111"/>
      <c r="ZU138" s="111"/>
      <c r="ZV138" s="111"/>
      <c r="ZW138" s="111"/>
      <c r="ZX138" s="111"/>
      <c r="ZY138" s="111"/>
      <c r="ZZ138" s="111"/>
      <c r="AAA138" s="111"/>
      <c r="AAB138" s="111"/>
      <c r="AAC138" s="111"/>
      <c r="AAD138" s="111"/>
      <c r="AAE138" s="111"/>
      <c r="AAF138" s="111"/>
      <c r="AAG138" s="111"/>
      <c r="AAH138" s="111"/>
      <c r="AAI138" s="111"/>
      <c r="AAJ138" s="111"/>
      <c r="AAK138" s="111"/>
      <c r="AAL138" s="111"/>
      <c r="AAM138" s="111"/>
      <c r="AAN138" s="111"/>
      <c r="AAO138" s="111"/>
      <c r="AAP138" s="111"/>
      <c r="AAQ138" s="111"/>
      <c r="AAR138" s="111"/>
      <c r="AAS138" s="111"/>
      <c r="AAT138" s="111"/>
      <c r="AAU138" s="111"/>
      <c r="AAV138" s="111"/>
      <c r="AAW138" s="111"/>
      <c r="AAX138" s="111"/>
      <c r="AAY138" s="111"/>
      <c r="AAZ138" s="111"/>
      <c r="ABA138" s="111"/>
      <c r="ABB138" s="111"/>
      <c r="ABC138" s="111"/>
      <c r="ABD138" s="111"/>
      <c r="ABE138" s="111"/>
      <c r="ABF138" s="111"/>
      <c r="ABG138" s="111"/>
      <c r="ABH138" s="111"/>
      <c r="ABI138" s="111"/>
      <c r="ABJ138" s="111"/>
      <c r="ABK138" s="111"/>
      <c r="ABL138" s="111"/>
      <c r="ABM138" s="111"/>
      <c r="ABN138" s="111"/>
      <c r="ABO138" s="111"/>
      <c r="ABP138" s="111"/>
      <c r="ABQ138" s="111"/>
      <c r="ABR138" s="111"/>
      <c r="ABS138" s="111"/>
      <c r="ABT138" s="111"/>
      <c r="ABU138" s="111"/>
      <c r="ABV138" s="111"/>
      <c r="ABW138" s="111"/>
      <c r="ABX138" s="111"/>
      <c r="ABY138" s="111"/>
      <c r="ABZ138" s="111"/>
      <c r="ACA138" s="111"/>
      <c r="ACB138" s="111"/>
      <c r="ACC138" s="111"/>
      <c r="ACD138" s="111"/>
      <c r="ACE138" s="111"/>
      <c r="ACF138" s="111"/>
      <c r="ACG138" s="111"/>
      <c r="ACH138" s="111"/>
      <c r="ACI138" s="111"/>
      <c r="ACJ138" s="111"/>
      <c r="ACK138" s="111"/>
      <c r="ACL138" s="111"/>
      <c r="ACM138" s="111"/>
      <c r="ACN138" s="111"/>
      <c r="ACO138" s="111"/>
      <c r="ACP138" s="111"/>
      <c r="ACQ138" s="111"/>
      <c r="ACR138" s="111"/>
      <c r="ACS138" s="111"/>
      <c r="ACT138" s="111"/>
      <c r="ACU138" s="111"/>
      <c r="ACV138" s="111"/>
      <c r="ACW138" s="111"/>
      <c r="ACX138" s="111"/>
      <c r="ACY138" s="111"/>
      <c r="ACZ138" s="111"/>
      <c r="ADA138" s="111"/>
      <c r="ADB138" s="111"/>
      <c r="ADC138" s="111"/>
      <c r="ADD138" s="111"/>
      <c r="ADE138" s="111"/>
      <c r="ADF138" s="111"/>
      <c r="ADG138" s="111"/>
      <c r="ADH138" s="111"/>
      <c r="ADI138" s="111"/>
      <c r="ADJ138" s="111"/>
      <c r="ADK138" s="111"/>
      <c r="ADL138" s="111"/>
      <c r="ADM138" s="111"/>
      <c r="ADN138" s="111"/>
      <c r="ADO138" s="111"/>
      <c r="ADP138" s="111"/>
      <c r="ADQ138" s="111"/>
      <c r="ADR138" s="111"/>
      <c r="ADS138" s="111"/>
      <c r="ADT138" s="111"/>
      <c r="ADU138" s="111"/>
      <c r="ADV138" s="111"/>
      <c r="ADW138" s="111"/>
      <c r="ADX138" s="111"/>
      <c r="ADY138" s="111"/>
      <c r="ADZ138" s="111"/>
      <c r="AEA138" s="111"/>
      <c r="AEB138" s="111"/>
      <c r="AEC138" s="111"/>
      <c r="AED138" s="111"/>
      <c r="AEE138" s="111"/>
      <c r="AEF138" s="111"/>
      <c r="AEG138" s="111"/>
      <c r="AEH138" s="111"/>
      <c r="AEI138" s="111"/>
      <c r="AEJ138" s="111"/>
      <c r="AEK138" s="111"/>
      <c r="AEL138" s="111"/>
      <c r="AEM138" s="111"/>
      <c r="AEN138" s="111"/>
      <c r="AEO138" s="111"/>
      <c r="AEP138" s="111"/>
      <c r="AEQ138" s="111"/>
      <c r="AER138" s="111"/>
      <c r="AES138" s="111"/>
      <c r="AET138" s="111"/>
      <c r="AEU138" s="111"/>
      <c r="AEV138" s="111"/>
      <c r="AEW138" s="111"/>
      <c r="AEX138" s="111"/>
      <c r="AEY138" s="111"/>
      <c r="AEZ138" s="111"/>
      <c r="AFA138" s="111"/>
      <c r="AFB138" s="111"/>
      <c r="AFC138" s="111"/>
      <c r="AFD138" s="111"/>
      <c r="AFE138" s="111"/>
      <c r="AFF138" s="111"/>
      <c r="AFG138" s="111"/>
      <c r="AFH138" s="111"/>
      <c r="AFI138" s="111"/>
      <c r="AFJ138" s="111"/>
      <c r="AFK138" s="111"/>
      <c r="AFL138" s="111"/>
      <c r="AFM138" s="111"/>
      <c r="AFN138" s="111"/>
      <c r="AFO138" s="111"/>
      <c r="AFP138" s="111"/>
      <c r="AFQ138" s="111"/>
      <c r="AFR138" s="111"/>
      <c r="AFS138" s="111"/>
      <c r="AFT138" s="111"/>
      <c r="AFU138" s="111"/>
      <c r="AFV138" s="111"/>
      <c r="AFW138" s="111"/>
      <c r="AFX138" s="111"/>
      <c r="AFY138" s="111"/>
      <c r="AFZ138" s="111"/>
      <c r="AGA138" s="111"/>
      <c r="AGB138" s="111"/>
      <c r="AGC138" s="111"/>
      <c r="AGD138" s="111"/>
      <c r="AGE138" s="111"/>
      <c r="AGF138" s="111"/>
      <c r="AGG138" s="111"/>
      <c r="AGH138" s="111"/>
      <c r="AGI138" s="111"/>
      <c r="AGJ138" s="111"/>
      <c r="AGK138" s="111"/>
      <c r="AGL138" s="111"/>
      <c r="AGM138" s="111"/>
      <c r="AGN138" s="111"/>
      <c r="AGO138" s="111"/>
      <c r="AGP138" s="111"/>
      <c r="AGQ138" s="111"/>
      <c r="AGR138" s="111"/>
      <c r="AGS138" s="111"/>
      <c r="AGT138" s="111"/>
      <c r="AGU138" s="111"/>
      <c r="AGV138" s="111"/>
      <c r="AGW138" s="111"/>
      <c r="AGX138" s="111"/>
      <c r="AGY138" s="111"/>
      <c r="AGZ138" s="111"/>
      <c r="AHA138" s="111"/>
      <c r="AHB138" s="111"/>
      <c r="AHC138" s="111"/>
      <c r="AHD138" s="111"/>
      <c r="AHE138" s="111"/>
      <c r="AHF138" s="111"/>
      <c r="AHG138" s="111"/>
      <c r="AHH138" s="111"/>
      <c r="AHI138" s="111"/>
      <c r="AHJ138" s="111"/>
      <c r="AHK138" s="111"/>
      <c r="AHL138" s="111"/>
      <c r="AHM138" s="111"/>
      <c r="AHN138" s="111"/>
      <c r="AHO138" s="111"/>
      <c r="AHP138" s="111"/>
      <c r="AHQ138" s="111"/>
      <c r="AHR138" s="111"/>
      <c r="AHS138" s="111"/>
      <c r="AHT138" s="111"/>
      <c r="AHU138" s="111"/>
      <c r="AHV138" s="111"/>
      <c r="AHW138" s="111"/>
    </row>
    <row r="139" spans="1:907" ht="23.1" customHeight="1" x14ac:dyDescent="0.25">
      <c r="A139" s="81"/>
      <c r="B139" s="9" t="e" vm="111">
        <v>#VALUE!</v>
      </c>
      <c r="C139" s="26">
        <v>22400</v>
      </c>
      <c r="D139" s="17" t="s">
        <v>217</v>
      </c>
      <c r="E139" s="91">
        <v>6</v>
      </c>
      <c r="F139" s="92">
        <v>119.69999999999999</v>
      </c>
      <c r="G139" s="92">
        <v>112.92452830188678</v>
      </c>
      <c r="H139" s="53">
        <v>0.06</v>
      </c>
      <c r="I139" s="23"/>
      <c r="J139" s="18">
        <f t="shared" si="10"/>
        <v>0</v>
      </c>
      <c r="K139" s="18">
        <f t="shared" si="11"/>
        <v>0</v>
      </c>
      <c r="L139" s="2" t="s">
        <v>218</v>
      </c>
    </row>
    <row r="140" spans="1:907" ht="23.1" customHeight="1" x14ac:dyDescent="0.25">
      <c r="A140" s="81"/>
      <c r="B140" s="9" t="e" vm="112">
        <v>#VALUE!</v>
      </c>
      <c r="C140" s="26">
        <v>22401</v>
      </c>
      <c r="D140" s="17" t="s">
        <v>219</v>
      </c>
      <c r="E140" s="91">
        <v>6</v>
      </c>
      <c r="F140" s="92">
        <v>119.69999999999999</v>
      </c>
      <c r="G140" s="92">
        <v>112.92452830188678</v>
      </c>
      <c r="H140" s="53">
        <v>0.06</v>
      </c>
      <c r="I140" s="23"/>
      <c r="J140" s="18">
        <f t="shared" si="10"/>
        <v>0</v>
      </c>
      <c r="K140" s="18">
        <f t="shared" si="11"/>
        <v>0</v>
      </c>
      <c r="L140" s="2" t="s">
        <v>197</v>
      </c>
    </row>
    <row r="141" spans="1:907" ht="23.1" customHeight="1" x14ac:dyDescent="0.25">
      <c r="A141" s="81"/>
      <c r="B141" s="9" t="e" vm="113">
        <v>#VALUE!</v>
      </c>
      <c r="C141" s="26">
        <v>22601</v>
      </c>
      <c r="D141" s="17" t="s">
        <v>220</v>
      </c>
      <c r="E141" s="91">
        <v>6</v>
      </c>
      <c r="F141" s="92">
        <v>131.69999999999999</v>
      </c>
      <c r="G141" s="92">
        <v>124.24528301886791</v>
      </c>
      <c r="H141" s="53">
        <v>0.06</v>
      </c>
      <c r="I141" s="23"/>
      <c r="J141" s="18">
        <f t="shared" si="10"/>
        <v>0</v>
      </c>
      <c r="K141" s="18">
        <f t="shared" si="11"/>
        <v>0</v>
      </c>
      <c r="L141" s="2" t="s">
        <v>221</v>
      </c>
    </row>
    <row r="142" spans="1:907" ht="23.1" customHeight="1" x14ac:dyDescent="0.25">
      <c r="A142" s="81"/>
      <c r="B142" s="9" t="e" vm="114">
        <v>#VALUE!</v>
      </c>
      <c r="C142" s="26">
        <v>22600</v>
      </c>
      <c r="D142" s="17" t="s">
        <v>222</v>
      </c>
      <c r="E142" s="91">
        <v>6</v>
      </c>
      <c r="F142" s="92">
        <v>119.69999999999999</v>
      </c>
      <c r="G142" s="92">
        <v>112.92452830188678</v>
      </c>
      <c r="H142" s="53">
        <v>0.06</v>
      </c>
      <c r="I142" s="23"/>
      <c r="J142" s="18">
        <f t="shared" si="10"/>
        <v>0</v>
      </c>
      <c r="K142" s="18">
        <f t="shared" si="11"/>
        <v>0</v>
      </c>
      <c r="L142" s="2" t="s">
        <v>218</v>
      </c>
    </row>
    <row r="143" spans="1:907" ht="23.1" customHeight="1" x14ac:dyDescent="0.25">
      <c r="A143" s="123"/>
      <c r="B143" s="9" t="e" vm="115">
        <v>#VALUE!</v>
      </c>
      <c r="C143" s="26">
        <v>22602</v>
      </c>
      <c r="D143" s="17" t="s">
        <v>223</v>
      </c>
      <c r="E143" s="91">
        <v>6</v>
      </c>
      <c r="F143" s="92">
        <v>119.69999999999999</v>
      </c>
      <c r="G143" s="92">
        <v>112.92452830188678</v>
      </c>
      <c r="H143" s="53">
        <v>0.06</v>
      </c>
      <c r="I143" s="23"/>
      <c r="J143" s="18">
        <f t="shared" si="10"/>
        <v>0</v>
      </c>
      <c r="K143" s="18">
        <f t="shared" si="11"/>
        <v>0</v>
      </c>
      <c r="L143" s="2" t="s">
        <v>224</v>
      </c>
    </row>
    <row r="144" spans="1:907" ht="23.1" customHeight="1" x14ac:dyDescent="0.25">
      <c r="A144" s="82"/>
      <c r="B144" s="37" t="e" vm="116">
        <v>#VALUE!</v>
      </c>
      <c r="C144" s="38">
        <v>22605</v>
      </c>
      <c r="D144" s="39" t="s">
        <v>225</v>
      </c>
      <c r="E144" s="93">
        <v>6</v>
      </c>
      <c r="F144" s="94">
        <v>149.69999999999999</v>
      </c>
      <c r="G144" s="94">
        <v>141.22641509433961</v>
      </c>
      <c r="H144" s="53">
        <v>0.06</v>
      </c>
      <c r="I144" s="40"/>
      <c r="J144" s="20">
        <f t="shared" si="10"/>
        <v>0</v>
      </c>
      <c r="K144" s="20">
        <f t="shared" si="11"/>
        <v>0</v>
      </c>
      <c r="L144" s="13" t="s">
        <v>226</v>
      </c>
    </row>
    <row r="145" spans="1:907" s="36" customFormat="1" ht="14.4" customHeight="1" x14ac:dyDescent="0.3">
      <c r="A145" s="83"/>
      <c r="B145" s="41" t="s">
        <v>227</v>
      </c>
      <c r="C145" s="33"/>
      <c r="D145" s="33"/>
      <c r="E145" s="55"/>
      <c r="F145" s="95"/>
      <c r="G145" s="95"/>
      <c r="H145" s="55"/>
      <c r="I145" s="33"/>
      <c r="J145" s="33"/>
      <c r="K145" s="35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111"/>
      <c r="AV145" s="111"/>
      <c r="AW145" s="111"/>
      <c r="AX145" s="111"/>
      <c r="AY145" s="111"/>
      <c r="AZ145" s="111"/>
      <c r="BA145" s="111"/>
      <c r="BB145" s="111"/>
      <c r="BC145" s="111"/>
      <c r="BD145" s="111"/>
      <c r="BE145" s="111"/>
      <c r="BF145" s="111"/>
      <c r="BG145" s="111"/>
      <c r="BH145" s="111"/>
      <c r="BI145" s="111"/>
      <c r="BJ145" s="111"/>
      <c r="BK145" s="111"/>
      <c r="BL145" s="111"/>
      <c r="BM145" s="111"/>
      <c r="BN145" s="111"/>
      <c r="BO145" s="111"/>
      <c r="BP145" s="111"/>
      <c r="BQ145" s="111"/>
      <c r="BR145" s="111"/>
      <c r="BS145" s="111"/>
      <c r="BT145" s="111"/>
      <c r="BU145" s="111"/>
      <c r="BV145" s="111"/>
      <c r="BW145" s="111"/>
      <c r="BX145" s="111"/>
      <c r="BY145" s="111"/>
      <c r="BZ145" s="111"/>
      <c r="CA145" s="111"/>
      <c r="CB145" s="111"/>
      <c r="CC145" s="111"/>
      <c r="CD145" s="111"/>
      <c r="CE145" s="111"/>
      <c r="CF145" s="111"/>
      <c r="CG145" s="111"/>
      <c r="CH145" s="111"/>
      <c r="CI145" s="111"/>
      <c r="CJ145" s="111"/>
      <c r="CK145" s="111"/>
      <c r="CL145" s="111"/>
      <c r="CM145" s="111"/>
      <c r="CN145" s="111"/>
      <c r="CO145" s="111"/>
      <c r="CP145" s="111"/>
      <c r="CQ145" s="111"/>
      <c r="CR145" s="111"/>
      <c r="CS145" s="111"/>
      <c r="CT145" s="111"/>
      <c r="CU145" s="111"/>
      <c r="CV145" s="111"/>
      <c r="CW145" s="111"/>
      <c r="CX145" s="111"/>
      <c r="CY145" s="111"/>
      <c r="CZ145" s="111"/>
      <c r="DA145" s="111"/>
      <c r="DB145" s="111"/>
      <c r="DC145" s="111"/>
      <c r="DD145" s="111"/>
      <c r="DE145" s="111"/>
      <c r="DF145" s="111"/>
      <c r="DG145" s="111"/>
      <c r="DH145" s="111"/>
      <c r="DI145" s="111"/>
      <c r="DJ145" s="111"/>
      <c r="DK145" s="111"/>
      <c r="DL145" s="111"/>
      <c r="DM145" s="111"/>
      <c r="DN145" s="111"/>
      <c r="DO145" s="111"/>
      <c r="DP145" s="111"/>
      <c r="DQ145" s="111"/>
      <c r="DR145" s="111"/>
      <c r="DS145" s="111"/>
      <c r="DT145" s="111"/>
      <c r="DU145" s="111"/>
      <c r="DV145" s="111"/>
      <c r="DW145" s="111"/>
      <c r="DX145" s="111"/>
      <c r="DY145" s="111"/>
      <c r="DZ145" s="111"/>
      <c r="EA145" s="111"/>
      <c r="EB145" s="111"/>
      <c r="EC145" s="111"/>
      <c r="ED145" s="111"/>
      <c r="EE145" s="111"/>
      <c r="EF145" s="111"/>
      <c r="EG145" s="111"/>
      <c r="EH145" s="111"/>
      <c r="EI145" s="111"/>
      <c r="EJ145" s="111"/>
      <c r="EK145" s="111"/>
      <c r="EL145" s="111"/>
      <c r="EM145" s="111"/>
      <c r="EN145" s="111"/>
      <c r="EO145" s="111"/>
      <c r="EP145" s="111"/>
      <c r="EQ145" s="111"/>
      <c r="ER145" s="111"/>
      <c r="ES145" s="111"/>
      <c r="ET145" s="111"/>
      <c r="EU145" s="111"/>
      <c r="EV145" s="111"/>
      <c r="EW145" s="111"/>
      <c r="EX145" s="111"/>
      <c r="EY145" s="111"/>
      <c r="EZ145" s="111"/>
      <c r="FA145" s="111"/>
      <c r="FB145" s="111"/>
      <c r="FC145" s="111"/>
      <c r="FD145" s="111"/>
      <c r="FE145" s="111"/>
      <c r="FF145" s="111"/>
      <c r="FG145" s="111"/>
      <c r="FH145" s="111"/>
      <c r="FI145" s="111"/>
      <c r="FJ145" s="111"/>
      <c r="FK145" s="111"/>
      <c r="FL145" s="111"/>
      <c r="FM145" s="111"/>
      <c r="FN145" s="111"/>
      <c r="FO145" s="111"/>
      <c r="FP145" s="111"/>
      <c r="FQ145" s="111"/>
      <c r="FR145" s="111"/>
      <c r="FS145" s="111"/>
      <c r="FT145" s="111"/>
      <c r="FU145" s="111"/>
      <c r="FV145" s="111"/>
      <c r="FW145" s="111"/>
      <c r="FX145" s="111"/>
      <c r="FY145" s="111"/>
      <c r="FZ145" s="111"/>
      <c r="GA145" s="111"/>
      <c r="GB145" s="111"/>
      <c r="GC145" s="111"/>
      <c r="GD145" s="111"/>
      <c r="GE145" s="111"/>
      <c r="GF145" s="111"/>
      <c r="GG145" s="111"/>
      <c r="GH145" s="111"/>
      <c r="GI145" s="111"/>
      <c r="GJ145" s="111"/>
      <c r="GK145" s="111"/>
      <c r="GL145" s="111"/>
      <c r="GM145" s="111"/>
      <c r="GN145" s="111"/>
      <c r="GO145" s="111"/>
      <c r="GP145" s="111"/>
      <c r="GQ145" s="111"/>
      <c r="GR145" s="111"/>
      <c r="GS145" s="111"/>
      <c r="GT145" s="111"/>
      <c r="GU145" s="111"/>
      <c r="GV145" s="111"/>
      <c r="GW145" s="111"/>
      <c r="GX145" s="111"/>
      <c r="GY145" s="111"/>
      <c r="GZ145" s="111"/>
      <c r="HA145" s="111"/>
      <c r="HB145" s="111"/>
      <c r="HC145" s="111"/>
      <c r="HD145" s="111"/>
      <c r="HE145" s="111"/>
      <c r="HF145" s="111"/>
      <c r="HG145" s="111"/>
      <c r="HH145" s="111"/>
      <c r="HI145" s="111"/>
      <c r="HJ145" s="111"/>
      <c r="HK145" s="111"/>
      <c r="HL145" s="111"/>
      <c r="HM145" s="111"/>
      <c r="HN145" s="111"/>
      <c r="HO145" s="111"/>
      <c r="HP145" s="111"/>
      <c r="HQ145" s="111"/>
      <c r="HR145" s="111"/>
      <c r="HS145" s="111"/>
      <c r="HT145" s="111"/>
      <c r="HU145" s="111"/>
      <c r="HV145" s="111"/>
      <c r="HW145" s="111"/>
      <c r="HX145" s="111"/>
      <c r="HY145" s="111"/>
      <c r="HZ145" s="111"/>
      <c r="IA145" s="111"/>
      <c r="IB145" s="111"/>
      <c r="IC145" s="111"/>
      <c r="ID145" s="111"/>
      <c r="IE145" s="111"/>
      <c r="IF145" s="111"/>
      <c r="IG145" s="111"/>
      <c r="IH145" s="111"/>
      <c r="II145" s="111"/>
      <c r="IJ145" s="111"/>
      <c r="IK145" s="111"/>
      <c r="IL145" s="111"/>
      <c r="IM145" s="111"/>
      <c r="IN145" s="111"/>
      <c r="IO145" s="111"/>
      <c r="IP145" s="111"/>
      <c r="IQ145" s="111"/>
      <c r="IR145" s="111"/>
      <c r="IS145" s="111"/>
      <c r="IT145" s="111"/>
      <c r="IU145" s="111"/>
      <c r="IV145" s="111"/>
      <c r="IW145" s="111"/>
      <c r="IX145" s="111"/>
      <c r="IY145" s="111"/>
      <c r="IZ145" s="111"/>
      <c r="JA145" s="111"/>
      <c r="JB145" s="111"/>
      <c r="JC145" s="111"/>
      <c r="JD145" s="111"/>
      <c r="JE145" s="111"/>
      <c r="JF145" s="111"/>
      <c r="JG145" s="111"/>
      <c r="JH145" s="111"/>
      <c r="JI145" s="111"/>
      <c r="JJ145" s="111"/>
      <c r="JK145" s="111"/>
      <c r="JL145" s="111"/>
      <c r="JM145" s="111"/>
      <c r="JN145" s="111"/>
      <c r="JO145" s="111"/>
      <c r="JP145" s="111"/>
      <c r="JQ145" s="111"/>
      <c r="JR145" s="111"/>
      <c r="JS145" s="111"/>
      <c r="JT145" s="111"/>
      <c r="JU145" s="111"/>
      <c r="JV145" s="111"/>
      <c r="JW145" s="111"/>
      <c r="JX145" s="111"/>
      <c r="JY145" s="111"/>
      <c r="JZ145" s="111"/>
      <c r="KA145" s="111"/>
      <c r="KB145" s="111"/>
      <c r="KC145" s="111"/>
      <c r="KD145" s="111"/>
      <c r="KE145" s="111"/>
      <c r="KF145" s="111"/>
      <c r="KG145" s="111"/>
      <c r="KH145" s="111"/>
      <c r="KI145" s="111"/>
      <c r="KJ145" s="111"/>
      <c r="KK145" s="111"/>
      <c r="KL145" s="111"/>
      <c r="KM145" s="111"/>
      <c r="KN145" s="111"/>
      <c r="KO145" s="111"/>
      <c r="KP145" s="111"/>
      <c r="KQ145" s="111"/>
      <c r="KR145" s="111"/>
      <c r="KS145" s="111"/>
      <c r="KT145" s="111"/>
      <c r="KU145" s="111"/>
      <c r="KV145" s="111"/>
      <c r="KW145" s="111"/>
      <c r="KX145" s="111"/>
      <c r="KY145" s="111"/>
      <c r="KZ145" s="111"/>
      <c r="LA145" s="111"/>
      <c r="LB145" s="111"/>
      <c r="LC145" s="111"/>
      <c r="LD145" s="111"/>
      <c r="LE145" s="111"/>
      <c r="LF145" s="111"/>
      <c r="LG145" s="111"/>
      <c r="LH145" s="111"/>
      <c r="LI145" s="111"/>
      <c r="LJ145" s="111"/>
      <c r="LK145" s="111"/>
      <c r="LL145" s="111"/>
      <c r="LM145" s="111"/>
      <c r="LN145" s="111"/>
      <c r="LO145" s="111"/>
      <c r="LP145" s="111"/>
      <c r="LQ145" s="111"/>
      <c r="LR145" s="111"/>
      <c r="LS145" s="111"/>
      <c r="LT145" s="111"/>
      <c r="LU145" s="111"/>
      <c r="LV145" s="111"/>
      <c r="LW145" s="111"/>
      <c r="LX145" s="111"/>
      <c r="LY145" s="111"/>
      <c r="LZ145" s="111"/>
      <c r="MA145" s="111"/>
      <c r="MB145" s="111"/>
      <c r="MC145" s="111"/>
      <c r="MD145" s="111"/>
      <c r="ME145" s="111"/>
      <c r="MF145" s="111"/>
      <c r="MG145" s="111"/>
      <c r="MH145" s="111"/>
      <c r="MI145" s="111"/>
      <c r="MJ145" s="111"/>
      <c r="MK145" s="111"/>
      <c r="ML145" s="111"/>
      <c r="MM145" s="111"/>
      <c r="MN145" s="111"/>
      <c r="MO145" s="111"/>
      <c r="MP145" s="111"/>
      <c r="MQ145" s="111"/>
      <c r="MR145" s="111"/>
      <c r="MS145" s="111"/>
      <c r="MT145" s="111"/>
      <c r="MU145" s="111"/>
      <c r="MV145" s="111"/>
      <c r="MW145" s="111"/>
      <c r="MX145" s="111"/>
      <c r="MY145" s="111"/>
      <c r="MZ145" s="111"/>
      <c r="NA145" s="111"/>
      <c r="NB145" s="111"/>
      <c r="NC145" s="111"/>
      <c r="ND145" s="111"/>
      <c r="NE145" s="111"/>
      <c r="NF145" s="111"/>
      <c r="NG145" s="111"/>
      <c r="NH145" s="111"/>
      <c r="NI145" s="111"/>
      <c r="NJ145" s="111"/>
      <c r="NK145" s="111"/>
      <c r="NL145" s="111"/>
      <c r="NM145" s="111"/>
      <c r="NN145" s="111"/>
      <c r="NO145" s="111"/>
      <c r="NP145" s="111"/>
      <c r="NQ145" s="111"/>
      <c r="NR145" s="111"/>
      <c r="NS145" s="111"/>
      <c r="NT145" s="111"/>
      <c r="NU145" s="111"/>
      <c r="NV145" s="111"/>
      <c r="NW145" s="111"/>
      <c r="NX145" s="111"/>
      <c r="NY145" s="111"/>
      <c r="NZ145" s="111"/>
      <c r="OA145" s="111"/>
      <c r="OB145" s="111"/>
      <c r="OC145" s="111"/>
      <c r="OD145" s="111"/>
      <c r="OE145" s="111"/>
      <c r="OF145" s="111"/>
      <c r="OG145" s="111"/>
      <c r="OH145" s="111"/>
      <c r="OI145" s="111"/>
      <c r="OJ145" s="111"/>
      <c r="OK145" s="111"/>
      <c r="OL145" s="111"/>
      <c r="OM145" s="111"/>
      <c r="ON145" s="111"/>
      <c r="OO145" s="111"/>
      <c r="OP145" s="111"/>
      <c r="OQ145" s="111"/>
      <c r="OR145" s="111"/>
      <c r="OS145" s="111"/>
      <c r="OT145" s="111"/>
      <c r="OU145" s="111"/>
      <c r="OV145" s="111"/>
      <c r="OW145" s="111"/>
      <c r="OX145" s="111"/>
      <c r="OY145" s="111"/>
      <c r="OZ145" s="111"/>
      <c r="PA145" s="111"/>
      <c r="PB145" s="111"/>
      <c r="PC145" s="111"/>
      <c r="PD145" s="111"/>
      <c r="PE145" s="111"/>
      <c r="PF145" s="111"/>
      <c r="PG145" s="111"/>
      <c r="PH145" s="111"/>
      <c r="PI145" s="111"/>
      <c r="PJ145" s="111"/>
      <c r="PK145" s="111"/>
      <c r="PL145" s="111"/>
      <c r="PM145" s="111"/>
      <c r="PN145" s="111"/>
      <c r="PO145" s="111"/>
      <c r="PP145" s="111"/>
      <c r="PQ145" s="111"/>
      <c r="PR145" s="111"/>
      <c r="PS145" s="111"/>
      <c r="PT145" s="111"/>
      <c r="PU145" s="111"/>
      <c r="PV145" s="111"/>
      <c r="PW145" s="111"/>
      <c r="PX145" s="111"/>
      <c r="PY145" s="111"/>
      <c r="PZ145" s="111"/>
      <c r="QA145" s="111"/>
      <c r="QB145" s="111"/>
      <c r="QC145" s="111"/>
      <c r="QD145" s="111"/>
      <c r="QE145" s="111"/>
      <c r="QF145" s="111"/>
      <c r="QG145" s="111"/>
      <c r="QH145" s="111"/>
      <c r="QI145" s="111"/>
      <c r="QJ145" s="111"/>
      <c r="QK145" s="111"/>
      <c r="QL145" s="111"/>
      <c r="QM145" s="111"/>
      <c r="QN145" s="111"/>
      <c r="QO145" s="111"/>
      <c r="QP145" s="111"/>
      <c r="QQ145" s="111"/>
      <c r="QR145" s="111"/>
      <c r="QS145" s="111"/>
      <c r="QT145" s="111"/>
      <c r="QU145" s="111"/>
      <c r="QV145" s="111"/>
      <c r="QW145" s="111"/>
      <c r="QX145" s="111"/>
      <c r="QY145" s="111"/>
      <c r="QZ145" s="111"/>
      <c r="RA145" s="111"/>
      <c r="RB145" s="111"/>
      <c r="RC145" s="111"/>
      <c r="RD145" s="111"/>
      <c r="RE145" s="111"/>
      <c r="RF145" s="111"/>
      <c r="RG145" s="111"/>
      <c r="RH145" s="111"/>
      <c r="RI145" s="111"/>
      <c r="RJ145" s="111"/>
      <c r="RK145" s="111"/>
      <c r="RL145" s="111"/>
      <c r="RM145" s="111"/>
      <c r="RN145" s="111"/>
      <c r="RO145" s="111"/>
      <c r="RP145" s="111"/>
      <c r="RQ145" s="111"/>
      <c r="RR145" s="111"/>
      <c r="RS145" s="111"/>
      <c r="RT145" s="111"/>
      <c r="RU145" s="111"/>
      <c r="RV145" s="111"/>
      <c r="RW145" s="111"/>
      <c r="RX145" s="111"/>
      <c r="RY145" s="111"/>
      <c r="RZ145" s="111"/>
      <c r="SA145" s="111"/>
      <c r="SB145" s="111"/>
      <c r="SC145" s="111"/>
      <c r="SD145" s="111"/>
      <c r="SE145" s="111"/>
      <c r="SF145" s="111"/>
      <c r="SG145" s="111"/>
      <c r="SH145" s="111"/>
      <c r="SI145" s="111"/>
      <c r="SJ145" s="111"/>
      <c r="SK145" s="111"/>
      <c r="SL145" s="111"/>
      <c r="SM145" s="111"/>
      <c r="SN145" s="111"/>
      <c r="SO145" s="111"/>
      <c r="SP145" s="111"/>
      <c r="SQ145" s="111"/>
      <c r="SR145" s="111"/>
      <c r="SS145" s="111"/>
      <c r="ST145" s="111"/>
      <c r="SU145" s="111"/>
      <c r="SV145" s="111"/>
      <c r="SW145" s="111"/>
      <c r="SX145" s="111"/>
      <c r="SY145" s="111"/>
      <c r="SZ145" s="111"/>
      <c r="TA145" s="111"/>
      <c r="TB145" s="111"/>
      <c r="TC145" s="111"/>
      <c r="TD145" s="111"/>
      <c r="TE145" s="111"/>
      <c r="TF145" s="111"/>
      <c r="TG145" s="111"/>
      <c r="TH145" s="111"/>
      <c r="TI145" s="111"/>
      <c r="TJ145" s="111"/>
      <c r="TK145" s="111"/>
      <c r="TL145" s="111"/>
      <c r="TM145" s="111"/>
      <c r="TN145" s="111"/>
      <c r="TO145" s="111"/>
      <c r="TP145" s="111"/>
      <c r="TQ145" s="111"/>
      <c r="TR145" s="111"/>
      <c r="TS145" s="111"/>
      <c r="TT145" s="111"/>
      <c r="TU145" s="111"/>
      <c r="TV145" s="111"/>
      <c r="TW145" s="111"/>
      <c r="TX145" s="111"/>
      <c r="TY145" s="111"/>
      <c r="TZ145" s="111"/>
      <c r="UA145" s="111"/>
      <c r="UB145" s="111"/>
      <c r="UC145" s="111"/>
      <c r="UD145" s="111"/>
      <c r="UE145" s="111"/>
      <c r="UF145" s="111"/>
      <c r="UG145" s="111"/>
      <c r="UH145" s="111"/>
      <c r="UI145" s="111"/>
      <c r="UJ145" s="111"/>
      <c r="UK145" s="111"/>
      <c r="UL145" s="111"/>
      <c r="UM145" s="111"/>
      <c r="UN145" s="111"/>
      <c r="UO145" s="111"/>
      <c r="UP145" s="111"/>
      <c r="UQ145" s="111"/>
      <c r="UR145" s="111"/>
      <c r="US145" s="111"/>
      <c r="UT145" s="111"/>
      <c r="UU145" s="111"/>
      <c r="UV145" s="111"/>
      <c r="UW145" s="111"/>
      <c r="UX145" s="111"/>
      <c r="UY145" s="111"/>
      <c r="UZ145" s="111"/>
      <c r="VA145" s="111"/>
      <c r="VB145" s="111"/>
      <c r="VC145" s="111"/>
      <c r="VD145" s="111"/>
      <c r="VE145" s="111"/>
      <c r="VF145" s="111"/>
      <c r="VG145" s="111"/>
      <c r="VH145" s="111"/>
      <c r="VI145" s="111"/>
      <c r="VJ145" s="111"/>
      <c r="VK145" s="111"/>
      <c r="VL145" s="111"/>
      <c r="VM145" s="111"/>
      <c r="VN145" s="111"/>
      <c r="VO145" s="111"/>
      <c r="VP145" s="111"/>
      <c r="VQ145" s="111"/>
      <c r="VR145" s="111"/>
      <c r="VS145" s="111"/>
      <c r="VT145" s="111"/>
      <c r="VU145" s="111"/>
      <c r="VV145" s="111"/>
      <c r="VW145" s="111"/>
      <c r="VX145" s="111"/>
      <c r="VY145" s="111"/>
      <c r="VZ145" s="111"/>
      <c r="WA145" s="111"/>
      <c r="WB145" s="111"/>
      <c r="WC145" s="111"/>
      <c r="WD145" s="111"/>
      <c r="WE145" s="111"/>
      <c r="WF145" s="111"/>
      <c r="WG145" s="111"/>
      <c r="WH145" s="111"/>
      <c r="WI145" s="111"/>
      <c r="WJ145" s="111"/>
      <c r="WK145" s="111"/>
      <c r="WL145" s="111"/>
      <c r="WM145" s="111"/>
      <c r="WN145" s="111"/>
      <c r="WO145" s="111"/>
      <c r="WP145" s="111"/>
      <c r="WQ145" s="111"/>
      <c r="WR145" s="111"/>
      <c r="WS145" s="111"/>
      <c r="WT145" s="111"/>
      <c r="WU145" s="111"/>
      <c r="WV145" s="111"/>
      <c r="WW145" s="111"/>
      <c r="WX145" s="111"/>
      <c r="WY145" s="111"/>
      <c r="WZ145" s="111"/>
      <c r="XA145" s="111"/>
      <c r="XB145" s="111"/>
      <c r="XC145" s="111"/>
      <c r="XD145" s="111"/>
      <c r="XE145" s="111"/>
      <c r="XF145" s="111"/>
      <c r="XG145" s="111"/>
      <c r="XH145" s="111"/>
      <c r="XI145" s="111"/>
      <c r="XJ145" s="111"/>
      <c r="XK145" s="111"/>
      <c r="XL145" s="111"/>
      <c r="XM145" s="111"/>
      <c r="XN145" s="111"/>
      <c r="XO145" s="111"/>
      <c r="XP145" s="111"/>
      <c r="XQ145" s="111"/>
      <c r="XR145" s="111"/>
      <c r="XS145" s="111"/>
      <c r="XT145" s="111"/>
      <c r="XU145" s="111"/>
      <c r="XV145" s="111"/>
      <c r="XW145" s="111"/>
      <c r="XX145" s="111"/>
      <c r="XY145" s="111"/>
      <c r="XZ145" s="111"/>
      <c r="YA145" s="111"/>
      <c r="YB145" s="111"/>
      <c r="YC145" s="111"/>
      <c r="YD145" s="111"/>
      <c r="YE145" s="111"/>
      <c r="YF145" s="111"/>
      <c r="YG145" s="111"/>
      <c r="YH145" s="111"/>
      <c r="YI145" s="111"/>
      <c r="YJ145" s="111"/>
      <c r="YK145" s="111"/>
      <c r="YL145" s="111"/>
      <c r="YM145" s="111"/>
      <c r="YN145" s="111"/>
      <c r="YO145" s="111"/>
      <c r="YP145" s="111"/>
      <c r="YQ145" s="111"/>
      <c r="YR145" s="111"/>
      <c r="YS145" s="111"/>
      <c r="YT145" s="111"/>
      <c r="YU145" s="111"/>
      <c r="YV145" s="111"/>
      <c r="YW145" s="111"/>
      <c r="YX145" s="111"/>
      <c r="YY145" s="111"/>
      <c r="YZ145" s="111"/>
      <c r="ZA145" s="111"/>
      <c r="ZB145" s="111"/>
      <c r="ZC145" s="111"/>
      <c r="ZD145" s="111"/>
      <c r="ZE145" s="111"/>
      <c r="ZF145" s="111"/>
      <c r="ZG145" s="111"/>
      <c r="ZH145" s="111"/>
      <c r="ZI145" s="111"/>
      <c r="ZJ145" s="111"/>
      <c r="ZK145" s="111"/>
      <c r="ZL145" s="111"/>
      <c r="ZM145" s="111"/>
      <c r="ZN145" s="111"/>
      <c r="ZO145" s="111"/>
      <c r="ZP145" s="111"/>
      <c r="ZQ145" s="111"/>
      <c r="ZR145" s="111"/>
      <c r="ZS145" s="111"/>
      <c r="ZT145" s="111"/>
      <c r="ZU145" s="111"/>
      <c r="ZV145" s="111"/>
      <c r="ZW145" s="111"/>
      <c r="ZX145" s="111"/>
      <c r="ZY145" s="111"/>
      <c r="ZZ145" s="111"/>
      <c r="AAA145" s="111"/>
      <c r="AAB145" s="111"/>
      <c r="AAC145" s="111"/>
      <c r="AAD145" s="111"/>
      <c r="AAE145" s="111"/>
      <c r="AAF145" s="111"/>
      <c r="AAG145" s="111"/>
      <c r="AAH145" s="111"/>
      <c r="AAI145" s="111"/>
      <c r="AAJ145" s="111"/>
      <c r="AAK145" s="111"/>
      <c r="AAL145" s="111"/>
      <c r="AAM145" s="111"/>
      <c r="AAN145" s="111"/>
      <c r="AAO145" s="111"/>
      <c r="AAP145" s="111"/>
      <c r="AAQ145" s="111"/>
      <c r="AAR145" s="111"/>
      <c r="AAS145" s="111"/>
      <c r="AAT145" s="111"/>
      <c r="AAU145" s="111"/>
      <c r="AAV145" s="111"/>
      <c r="AAW145" s="111"/>
      <c r="AAX145" s="111"/>
      <c r="AAY145" s="111"/>
      <c r="AAZ145" s="111"/>
      <c r="ABA145" s="111"/>
      <c r="ABB145" s="111"/>
      <c r="ABC145" s="111"/>
      <c r="ABD145" s="111"/>
      <c r="ABE145" s="111"/>
      <c r="ABF145" s="111"/>
      <c r="ABG145" s="111"/>
      <c r="ABH145" s="111"/>
      <c r="ABI145" s="111"/>
      <c r="ABJ145" s="111"/>
      <c r="ABK145" s="111"/>
      <c r="ABL145" s="111"/>
      <c r="ABM145" s="111"/>
      <c r="ABN145" s="111"/>
      <c r="ABO145" s="111"/>
      <c r="ABP145" s="111"/>
      <c r="ABQ145" s="111"/>
      <c r="ABR145" s="111"/>
      <c r="ABS145" s="111"/>
      <c r="ABT145" s="111"/>
      <c r="ABU145" s="111"/>
      <c r="ABV145" s="111"/>
      <c r="ABW145" s="111"/>
      <c r="ABX145" s="111"/>
      <c r="ABY145" s="111"/>
      <c r="ABZ145" s="111"/>
      <c r="ACA145" s="111"/>
      <c r="ACB145" s="111"/>
      <c r="ACC145" s="111"/>
      <c r="ACD145" s="111"/>
      <c r="ACE145" s="111"/>
      <c r="ACF145" s="111"/>
      <c r="ACG145" s="111"/>
      <c r="ACH145" s="111"/>
      <c r="ACI145" s="111"/>
      <c r="ACJ145" s="111"/>
      <c r="ACK145" s="111"/>
      <c r="ACL145" s="111"/>
      <c r="ACM145" s="111"/>
      <c r="ACN145" s="111"/>
      <c r="ACO145" s="111"/>
      <c r="ACP145" s="111"/>
      <c r="ACQ145" s="111"/>
      <c r="ACR145" s="111"/>
      <c r="ACS145" s="111"/>
      <c r="ACT145" s="111"/>
      <c r="ACU145" s="111"/>
      <c r="ACV145" s="111"/>
      <c r="ACW145" s="111"/>
      <c r="ACX145" s="111"/>
      <c r="ACY145" s="111"/>
      <c r="ACZ145" s="111"/>
      <c r="ADA145" s="111"/>
      <c r="ADB145" s="111"/>
      <c r="ADC145" s="111"/>
      <c r="ADD145" s="111"/>
      <c r="ADE145" s="111"/>
      <c r="ADF145" s="111"/>
      <c r="ADG145" s="111"/>
      <c r="ADH145" s="111"/>
      <c r="ADI145" s="111"/>
      <c r="ADJ145" s="111"/>
      <c r="ADK145" s="111"/>
      <c r="ADL145" s="111"/>
      <c r="ADM145" s="111"/>
      <c r="ADN145" s="111"/>
      <c r="ADO145" s="111"/>
      <c r="ADP145" s="111"/>
      <c r="ADQ145" s="111"/>
      <c r="ADR145" s="111"/>
      <c r="ADS145" s="111"/>
      <c r="ADT145" s="111"/>
      <c r="ADU145" s="111"/>
      <c r="ADV145" s="111"/>
      <c r="ADW145" s="111"/>
      <c r="ADX145" s="111"/>
      <c r="ADY145" s="111"/>
      <c r="ADZ145" s="111"/>
      <c r="AEA145" s="111"/>
      <c r="AEB145" s="111"/>
      <c r="AEC145" s="111"/>
      <c r="AED145" s="111"/>
      <c r="AEE145" s="111"/>
      <c r="AEF145" s="111"/>
      <c r="AEG145" s="111"/>
      <c r="AEH145" s="111"/>
      <c r="AEI145" s="111"/>
      <c r="AEJ145" s="111"/>
      <c r="AEK145" s="111"/>
      <c r="AEL145" s="111"/>
      <c r="AEM145" s="111"/>
      <c r="AEN145" s="111"/>
      <c r="AEO145" s="111"/>
      <c r="AEP145" s="111"/>
      <c r="AEQ145" s="111"/>
      <c r="AER145" s="111"/>
      <c r="AES145" s="111"/>
      <c r="AET145" s="111"/>
      <c r="AEU145" s="111"/>
      <c r="AEV145" s="111"/>
      <c r="AEW145" s="111"/>
      <c r="AEX145" s="111"/>
      <c r="AEY145" s="111"/>
      <c r="AEZ145" s="111"/>
      <c r="AFA145" s="111"/>
      <c r="AFB145" s="111"/>
      <c r="AFC145" s="111"/>
      <c r="AFD145" s="111"/>
      <c r="AFE145" s="111"/>
      <c r="AFF145" s="111"/>
      <c r="AFG145" s="111"/>
      <c r="AFH145" s="111"/>
      <c r="AFI145" s="111"/>
      <c r="AFJ145" s="111"/>
      <c r="AFK145" s="111"/>
      <c r="AFL145" s="111"/>
      <c r="AFM145" s="111"/>
      <c r="AFN145" s="111"/>
      <c r="AFO145" s="111"/>
      <c r="AFP145" s="111"/>
      <c r="AFQ145" s="111"/>
      <c r="AFR145" s="111"/>
      <c r="AFS145" s="111"/>
      <c r="AFT145" s="111"/>
      <c r="AFU145" s="111"/>
      <c r="AFV145" s="111"/>
      <c r="AFW145" s="111"/>
      <c r="AFX145" s="111"/>
      <c r="AFY145" s="111"/>
      <c r="AFZ145" s="111"/>
      <c r="AGA145" s="111"/>
      <c r="AGB145" s="111"/>
      <c r="AGC145" s="111"/>
      <c r="AGD145" s="111"/>
      <c r="AGE145" s="111"/>
      <c r="AGF145" s="111"/>
      <c r="AGG145" s="111"/>
      <c r="AGH145" s="111"/>
      <c r="AGI145" s="111"/>
      <c r="AGJ145" s="111"/>
      <c r="AGK145" s="111"/>
      <c r="AGL145" s="111"/>
      <c r="AGM145" s="111"/>
      <c r="AGN145" s="111"/>
      <c r="AGO145" s="111"/>
      <c r="AGP145" s="111"/>
      <c r="AGQ145" s="111"/>
      <c r="AGR145" s="111"/>
      <c r="AGS145" s="111"/>
      <c r="AGT145" s="111"/>
      <c r="AGU145" s="111"/>
      <c r="AGV145" s="111"/>
      <c r="AGW145" s="111"/>
      <c r="AGX145" s="111"/>
      <c r="AGY145" s="111"/>
      <c r="AGZ145" s="111"/>
      <c r="AHA145" s="111"/>
      <c r="AHB145" s="111"/>
      <c r="AHC145" s="111"/>
      <c r="AHD145" s="111"/>
      <c r="AHE145" s="111"/>
      <c r="AHF145" s="111"/>
      <c r="AHG145" s="111"/>
      <c r="AHH145" s="111"/>
      <c r="AHI145" s="111"/>
      <c r="AHJ145" s="111"/>
      <c r="AHK145" s="111"/>
      <c r="AHL145" s="111"/>
      <c r="AHM145" s="111"/>
      <c r="AHN145" s="111"/>
      <c r="AHO145" s="111"/>
      <c r="AHP145" s="111"/>
      <c r="AHQ145" s="111"/>
      <c r="AHR145" s="111"/>
      <c r="AHS145" s="111"/>
      <c r="AHT145" s="111"/>
      <c r="AHU145" s="111"/>
      <c r="AHV145" s="111"/>
      <c r="AHW145" s="111"/>
    </row>
    <row r="146" spans="1:907" s="4" customFormat="1" ht="23.1" customHeight="1" x14ac:dyDescent="0.25">
      <c r="A146" s="80"/>
      <c r="B146" s="8" t="e" vm="117">
        <v>#VALUE!</v>
      </c>
      <c r="C146" s="24">
        <v>99979</v>
      </c>
      <c r="D146" s="25" t="s">
        <v>228</v>
      </c>
      <c r="E146" s="89">
        <v>10</v>
      </c>
      <c r="F146" s="90">
        <v>119</v>
      </c>
      <c r="G146" s="90">
        <f>F146/1.06</f>
        <v>112.26415094339622</v>
      </c>
      <c r="H146" s="52">
        <v>0.06</v>
      </c>
      <c r="I146" s="22"/>
      <c r="J146" s="18">
        <f t="shared" si="10"/>
        <v>0</v>
      </c>
      <c r="K146" s="18">
        <f t="shared" si="11"/>
        <v>0</v>
      </c>
      <c r="L146" s="16" t="s">
        <v>207</v>
      </c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  <c r="AX146" s="111"/>
      <c r="AY146" s="111"/>
      <c r="AZ146" s="111"/>
      <c r="BA146" s="111"/>
      <c r="BB146" s="111"/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1"/>
      <c r="BS146" s="111"/>
      <c r="BT146" s="111"/>
      <c r="BU146" s="111"/>
      <c r="BV146" s="111"/>
      <c r="BW146" s="111"/>
      <c r="BX146" s="111"/>
      <c r="BY146" s="111"/>
      <c r="BZ146" s="111"/>
      <c r="CA146" s="111"/>
      <c r="CB146" s="111"/>
      <c r="CC146" s="111"/>
      <c r="CD146" s="111"/>
      <c r="CE146" s="111"/>
      <c r="CF146" s="111"/>
      <c r="CG146" s="111"/>
      <c r="CH146" s="111"/>
      <c r="CI146" s="111"/>
      <c r="CJ146" s="111"/>
      <c r="CK146" s="111"/>
      <c r="CL146" s="111"/>
      <c r="CM146" s="111"/>
      <c r="CN146" s="111"/>
      <c r="CO146" s="111"/>
      <c r="CP146" s="111"/>
      <c r="CQ146" s="111"/>
      <c r="CR146" s="111"/>
      <c r="CS146" s="111"/>
      <c r="CT146" s="111"/>
      <c r="CU146" s="111"/>
      <c r="CV146" s="111"/>
      <c r="CW146" s="111"/>
      <c r="CX146" s="111"/>
      <c r="CY146" s="111"/>
      <c r="CZ146" s="111"/>
      <c r="DA146" s="111"/>
      <c r="DB146" s="111"/>
      <c r="DC146" s="111"/>
      <c r="DD146" s="111"/>
      <c r="DE146" s="111"/>
      <c r="DF146" s="111"/>
      <c r="DG146" s="111"/>
      <c r="DH146" s="111"/>
      <c r="DI146" s="111"/>
      <c r="DJ146" s="111"/>
      <c r="DK146" s="111"/>
      <c r="DL146" s="111"/>
      <c r="DM146" s="111"/>
      <c r="DN146" s="111"/>
      <c r="DO146" s="111"/>
      <c r="DP146" s="111"/>
      <c r="DQ146" s="111"/>
      <c r="DR146" s="111"/>
      <c r="DS146" s="111"/>
      <c r="DT146" s="111"/>
      <c r="DU146" s="111"/>
      <c r="DV146" s="111"/>
      <c r="DW146" s="111"/>
      <c r="DX146" s="111"/>
      <c r="DY146" s="111"/>
      <c r="DZ146" s="111"/>
      <c r="EA146" s="111"/>
      <c r="EB146" s="111"/>
      <c r="EC146" s="111"/>
      <c r="ED146" s="111"/>
      <c r="EE146" s="111"/>
      <c r="EF146" s="111"/>
      <c r="EG146" s="111"/>
      <c r="EH146" s="111"/>
      <c r="EI146" s="111"/>
      <c r="EJ146" s="111"/>
      <c r="EK146" s="111"/>
      <c r="EL146" s="111"/>
      <c r="EM146" s="111"/>
      <c r="EN146" s="111"/>
      <c r="EO146" s="111"/>
      <c r="EP146" s="111"/>
      <c r="EQ146" s="111"/>
      <c r="ER146" s="111"/>
      <c r="ES146" s="111"/>
      <c r="ET146" s="111"/>
      <c r="EU146" s="111"/>
      <c r="EV146" s="111"/>
      <c r="EW146" s="111"/>
      <c r="EX146" s="111"/>
      <c r="EY146" s="111"/>
      <c r="EZ146" s="111"/>
      <c r="FA146" s="111"/>
      <c r="FB146" s="111"/>
      <c r="FC146" s="111"/>
      <c r="FD146" s="111"/>
      <c r="FE146" s="111"/>
      <c r="FF146" s="111"/>
      <c r="FG146" s="111"/>
      <c r="FH146" s="111"/>
      <c r="FI146" s="111"/>
      <c r="FJ146" s="111"/>
      <c r="FK146" s="111"/>
      <c r="FL146" s="111"/>
      <c r="FM146" s="111"/>
      <c r="FN146" s="111"/>
      <c r="FO146" s="111"/>
      <c r="FP146" s="111"/>
      <c r="FQ146" s="111"/>
      <c r="FR146" s="111"/>
      <c r="FS146" s="111"/>
      <c r="FT146" s="111"/>
      <c r="FU146" s="111"/>
      <c r="FV146" s="111"/>
      <c r="FW146" s="111"/>
      <c r="FX146" s="111"/>
      <c r="FY146" s="111"/>
      <c r="FZ146" s="111"/>
      <c r="GA146" s="111"/>
      <c r="GB146" s="111"/>
      <c r="GC146" s="111"/>
      <c r="GD146" s="111"/>
      <c r="GE146" s="111"/>
      <c r="GF146" s="111"/>
      <c r="GG146" s="111"/>
      <c r="GH146" s="111"/>
      <c r="GI146" s="111"/>
      <c r="GJ146" s="111"/>
      <c r="GK146" s="111"/>
      <c r="GL146" s="111"/>
      <c r="GM146" s="111"/>
      <c r="GN146" s="111"/>
      <c r="GO146" s="111"/>
      <c r="GP146" s="111"/>
      <c r="GQ146" s="111"/>
      <c r="GR146" s="111"/>
      <c r="GS146" s="111"/>
      <c r="GT146" s="111"/>
      <c r="GU146" s="111"/>
      <c r="GV146" s="111"/>
      <c r="GW146" s="111"/>
      <c r="GX146" s="111"/>
      <c r="GY146" s="111"/>
      <c r="GZ146" s="111"/>
      <c r="HA146" s="111"/>
      <c r="HB146" s="111"/>
      <c r="HC146" s="111"/>
      <c r="HD146" s="111"/>
      <c r="HE146" s="111"/>
      <c r="HF146" s="111"/>
      <c r="HG146" s="111"/>
      <c r="HH146" s="111"/>
      <c r="HI146" s="111"/>
      <c r="HJ146" s="111"/>
      <c r="HK146" s="111"/>
      <c r="HL146" s="111"/>
      <c r="HM146" s="111"/>
      <c r="HN146" s="111"/>
      <c r="HO146" s="111"/>
      <c r="HP146" s="111"/>
      <c r="HQ146" s="111"/>
      <c r="HR146" s="111"/>
      <c r="HS146" s="111"/>
      <c r="HT146" s="111"/>
      <c r="HU146" s="111"/>
      <c r="HV146" s="111"/>
      <c r="HW146" s="111"/>
      <c r="HX146" s="111"/>
      <c r="HY146" s="111"/>
      <c r="HZ146" s="111"/>
      <c r="IA146" s="111"/>
      <c r="IB146" s="111"/>
      <c r="IC146" s="111"/>
      <c r="ID146" s="111"/>
      <c r="IE146" s="111"/>
      <c r="IF146" s="111"/>
      <c r="IG146" s="111"/>
      <c r="IH146" s="111"/>
      <c r="II146" s="111"/>
      <c r="IJ146" s="111"/>
      <c r="IK146" s="111"/>
      <c r="IL146" s="111"/>
      <c r="IM146" s="111"/>
      <c r="IN146" s="111"/>
      <c r="IO146" s="111"/>
      <c r="IP146" s="111"/>
      <c r="IQ146" s="111"/>
      <c r="IR146" s="111"/>
      <c r="IS146" s="111"/>
      <c r="IT146" s="111"/>
      <c r="IU146" s="111"/>
      <c r="IV146" s="111"/>
      <c r="IW146" s="111"/>
      <c r="IX146" s="111"/>
      <c r="IY146" s="111"/>
      <c r="IZ146" s="111"/>
      <c r="JA146" s="111"/>
      <c r="JB146" s="111"/>
      <c r="JC146" s="111"/>
      <c r="JD146" s="111"/>
      <c r="JE146" s="111"/>
      <c r="JF146" s="111"/>
      <c r="JG146" s="111"/>
      <c r="JH146" s="111"/>
      <c r="JI146" s="111"/>
      <c r="JJ146" s="111"/>
      <c r="JK146" s="111"/>
      <c r="JL146" s="111"/>
      <c r="JM146" s="111"/>
      <c r="JN146" s="111"/>
      <c r="JO146" s="111"/>
      <c r="JP146" s="111"/>
      <c r="JQ146" s="111"/>
      <c r="JR146" s="111"/>
      <c r="JS146" s="111"/>
      <c r="JT146" s="111"/>
      <c r="JU146" s="111"/>
      <c r="JV146" s="111"/>
      <c r="JW146" s="111"/>
      <c r="JX146" s="111"/>
      <c r="JY146" s="111"/>
      <c r="JZ146" s="111"/>
      <c r="KA146" s="111"/>
      <c r="KB146" s="111"/>
      <c r="KC146" s="111"/>
      <c r="KD146" s="111"/>
      <c r="KE146" s="111"/>
      <c r="KF146" s="111"/>
      <c r="KG146" s="111"/>
      <c r="KH146" s="111"/>
      <c r="KI146" s="111"/>
      <c r="KJ146" s="111"/>
      <c r="KK146" s="111"/>
      <c r="KL146" s="111"/>
      <c r="KM146" s="111"/>
      <c r="KN146" s="111"/>
      <c r="KO146" s="111"/>
      <c r="KP146" s="111"/>
      <c r="KQ146" s="111"/>
      <c r="KR146" s="111"/>
      <c r="KS146" s="111"/>
      <c r="KT146" s="111"/>
      <c r="KU146" s="111"/>
      <c r="KV146" s="111"/>
      <c r="KW146" s="111"/>
      <c r="KX146" s="111"/>
      <c r="KY146" s="111"/>
      <c r="KZ146" s="111"/>
      <c r="LA146" s="111"/>
      <c r="LB146" s="111"/>
      <c r="LC146" s="111"/>
      <c r="LD146" s="111"/>
      <c r="LE146" s="111"/>
      <c r="LF146" s="111"/>
      <c r="LG146" s="111"/>
      <c r="LH146" s="111"/>
      <c r="LI146" s="111"/>
      <c r="LJ146" s="111"/>
      <c r="LK146" s="111"/>
      <c r="LL146" s="111"/>
      <c r="LM146" s="111"/>
      <c r="LN146" s="111"/>
      <c r="LO146" s="111"/>
      <c r="LP146" s="111"/>
      <c r="LQ146" s="111"/>
      <c r="LR146" s="111"/>
      <c r="LS146" s="111"/>
      <c r="LT146" s="111"/>
      <c r="LU146" s="111"/>
      <c r="LV146" s="111"/>
      <c r="LW146" s="111"/>
      <c r="LX146" s="111"/>
      <c r="LY146" s="111"/>
      <c r="LZ146" s="111"/>
      <c r="MA146" s="111"/>
      <c r="MB146" s="111"/>
      <c r="MC146" s="111"/>
      <c r="MD146" s="111"/>
      <c r="ME146" s="111"/>
      <c r="MF146" s="111"/>
      <c r="MG146" s="111"/>
      <c r="MH146" s="111"/>
      <c r="MI146" s="111"/>
      <c r="MJ146" s="111"/>
      <c r="MK146" s="111"/>
      <c r="ML146" s="111"/>
      <c r="MM146" s="111"/>
      <c r="MN146" s="111"/>
      <c r="MO146" s="111"/>
      <c r="MP146" s="111"/>
      <c r="MQ146" s="111"/>
      <c r="MR146" s="111"/>
      <c r="MS146" s="111"/>
      <c r="MT146" s="111"/>
      <c r="MU146" s="111"/>
      <c r="MV146" s="111"/>
      <c r="MW146" s="111"/>
      <c r="MX146" s="111"/>
      <c r="MY146" s="111"/>
      <c r="MZ146" s="111"/>
      <c r="NA146" s="111"/>
      <c r="NB146" s="111"/>
      <c r="NC146" s="111"/>
      <c r="ND146" s="111"/>
      <c r="NE146" s="111"/>
      <c r="NF146" s="111"/>
      <c r="NG146" s="111"/>
      <c r="NH146" s="111"/>
      <c r="NI146" s="111"/>
      <c r="NJ146" s="111"/>
      <c r="NK146" s="111"/>
      <c r="NL146" s="111"/>
      <c r="NM146" s="111"/>
      <c r="NN146" s="111"/>
      <c r="NO146" s="111"/>
      <c r="NP146" s="111"/>
      <c r="NQ146" s="111"/>
      <c r="NR146" s="111"/>
      <c r="NS146" s="111"/>
      <c r="NT146" s="111"/>
      <c r="NU146" s="111"/>
      <c r="NV146" s="111"/>
      <c r="NW146" s="111"/>
      <c r="NX146" s="111"/>
      <c r="NY146" s="111"/>
      <c r="NZ146" s="111"/>
      <c r="OA146" s="111"/>
      <c r="OB146" s="111"/>
      <c r="OC146" s="111"/>
      <c r="OD146" s="111"/>
      <c r="OE146" s="111"/>
      <c r="OF146" s="111"/>
      <c r="OG146" s="111"/>
      <c r="OH146" s="111"/>
      <c r="OI146" s="111"/>
      <c r="OJ146" s="111"/>
      <c r="OK146" s="111"/>
      <c r="OL146" s="111"/>
      <c r="OM146" s="111"/>
      <c r="ON146" s="111"/>
      <c r="OO146" s="111"/>
      <c r="OP146" s="111"/>
      <c r="OQ146" s="111"/>
      <c r="OR146" s="111"/>
      <c r="OS146" s="111"/>
      <c r="OT146" s="111"/>
      <c r="OU146" s="111"/>
      <c r="OV146" s="111"/>
      <c r="OW146" s="111"/>
      <c r="OX146" s="111"/>
      <c r="OY146" s="111"/>
      <c r="OZ146" s="111"/>
      <c r="PA146" s="111"/>
      <c r="PB146" s="111"/>
      <c r="PC146" s="111"/>
      <c r="PD146" s="111"/>
      <c r="PE146" s="111"/>
      <c r="PF146" s="111"/>
      <c r="PG146" s="111"/>
      <c r="PH146" s="111"/>
      <c r="PI146" s="111"/>
      <c r="PJ146" s="111"/>
      <c r="PK146" s="111"/>
      <c r="PL146" s="111"/>
      <c r="PM146" s="111"/>
      <c r="PN146" s="111"/>
      <c r="PO146" s="111"/>
      <c r="PP146" s="111"/>
      <c r="PQ146" s="111"/>
      <c r="PR146" s="111"/>
      <c r="PS146" s="111"/>
      <c r="PT146" s="111"/>
      <c r="PU146" s="111"/>
      <c r="PV146" s="111"/>
      <c r="PW146" s="111"/>
      <c r="PX146" s="111"/>
      <c r="PY146" s="111"/>
      <c r="PZ146" s="111"/>
      <c r="QA146" s="111"/>
      <c r="QB146" s="111"/>
      <c r="QC146" s="111"/>
      <c r="QD146" s="111"/>
      <c r="QE146" s="111"/>
      <c r="QF146" s="111"/>
      <c r="QG146" s="111"/>
      <c r="QH146" s="111"/>
      <c r="QI146" s="111"/>
      <c r="QJ146" s="111"/>
      <c r="QK146" s="111"/>
      <c r="QL146" s="111"/>
      <c r="QM146" s="111"/>
      <c r="QN146" s="111"/>
      <c r="QO146" s="111"/>
      <c r="QP146" s="111"/>
      <c r="QQ146" s="111"/>
      <c r="QR146" s="111"/>
      <c r="QS146" s="111"/>
      <c r="QT146" s="111"/>
      <c r="QU146" s="111"/>
      <c r="QV146" s="111"/>
      <c r="QW146" s="111"/>
      <c r="QX146" s="111"/>
      <c r="QY146" s="111"/>
      <c r="QZ146" s="111"/>
      <c r="RA146" s="111"/>
      <c r="RB146" s="111"/>
      <c r="RC146" s="111"/>
      <c r="RD146" s="111"/>
      <c r="RE146" s="111"/>
      <c r="RF146" s="111"/>
      <c r="RG146" s="111"/>
      <c r="RH146" s="111"/>
      <c r="RI146" s="111"/>
      <c r="RJ146" s="111"/>
      <c r="RK146" s="111"/>
      <c r="RL146" s="111"/>
      <c r="RM146" s="111"/>
      <c r="RN146" s="111"/>
      <c r="RO146" s="111"/>
      <c r="RP146" s="111"/>
      <c r="RQ146" s="111"/>
      <c r="RR146" s="111"/>
      <c r="RS146" s="111"/>
      <c r="RT146" s="111"/>
      <c r="RU146" s="111"/>
      <c r="RV146" s="111"/>
      <c r="RW146" s="111"/>
      <c r="RX146" s="111"/>
      <c r="RY146" s="111"/>
      <c r="RZ146" s="111"/>
      <c r="SA146" s="111"/>
      <c r="SB146" s="111"/>
      <c r="SC146" s="111"/>
      <c r="SD146" s="111"/>
      <c r="SE146" s="111"/>
      <c r="SF146" s="111"/>
      <c r="SG146" s="111"/>
      <c r="SH146" s="111"/>
      <c r="SI146" s="111"/>
      <c r="SJ146" s="111"/>
      <c r="SK146" s="111"/>
      <c r="SL146" s="111"/>
      <c r="SM146" s="111"/>
      <c r="SN146" s="111"/>
      <c r="SO146" s="111"/>
      <c r="SP146" s="111"/>
      <c r="SQ146" s="111"/>
      <c r="SR146" s="111"/>
      <c r="SS146" s="111"/>
      <c r="ST146" s="111"/>
      <c r="SU146" s="111"/>
      <c r="SV146" s="111"/>
      <c r="SW146" s="111"/>
      <c r="SX146" s="111"/>
      <c r="SY146" s="111"/>
      <c r="SZ146" s="111"/>
      <c r="TA146" s="111"/>
      <c r="TB146" s="111"/>
      <c r="TC146" s="111"/>
      <c r="TD146" s="111"/>
      <c r="TE146" s="111"/>
      <c r="TF146" s="111"/>
      <c r="TG146" s="111"/>
      <c r="TH146" s="111"/>
      <c r="TI146" s="111"/>
      <c r="TJ146" s="111"/>
      <c r="TK146" s="111"/>
      <c r="TL146" s="111"/>
      <c r="TM146" s="111"/>
      <c r="TN146" s="111"/>
      <c r="TO146" s="111"/>
      <c r="TP146" s="111"/>
      <c r="TQ146" s="111"/>
      <c r="TR146" s="111"/>
      <c r="TS146" s="111"/>
      <c r="TT146" s="111"/>
      <c r="TU146" s="111"/>
      <c r="TV146" s="111"/>
      <c r="TW146" s="111"/>
      <c r="TX146" s="111"/>
      <c r="TY146" s="111"/>
      <c r="TZ146" s="111"/>
      <c r="UA146" s="111"/>
      <c r="UB146" s="111"/>
      <c r="UC146" s="111"/>
      <c r="UD146" s="111"/>
      <c r="UE146" s="111"/>
      <c r="UF146" s="111"/>
      <c r="UG146" s="111"/>
      <c r="UH146" s="111"/>
      <c r="UI146" s="111"/>
      <c r="UJ146" s="111"/>
      <c r="UK146" s="111"/>
      <c r="UL146" s="111"/>
      <c r="UM146" s="111"/>
      <c r="UN146" s="111"/>
      <c r="UO146" s="111"/>
      <c r="UP146" s="111"/>
      <c r="UQ146" s="111"/>
      <c r="UR146" s="111"/>
      <c r="US146" s="111"/>
      <c r="UT146" s="111"/>
      <c r="UU146" s="111"/>
      <c r="UV146" s="111"/>
      <c r="UW146" s="111"/>
      <c r="UX146" s="111"/>
      <c r="UY146" s="111"/>
      <c r="UZ146" s="111"/>
      <c r="VA146" s="111"/>
      <c r="VB146" s="111"/>
      <c r="VC146" s="111"/>
      <c r="VD146" s="111"/>
      <c r="VE146" s="111"/>
      <c r="VF146" s="111"/>
      <c r="VG146" s="111"/>
      <c r="VH146" s="111"/>
      <c r="VI146" s="111"/>
      <c r="VJ146" s="111"/>
      <c r="VK146" s="111"/>
      <c r="VL146" s="111"/>
      <c r="VM146" s="111"/>
      <c r="VN146" s="111"/>
      <c r="VO146" s="111"/>
      <c r="VP146" s="111"/>
      <c r="VQ146" s="111"/>
      <c r="VR146" s="111"/>
      <c r="VS146" s="111"/>
      <c r="VT146" s="111"/>
      <c r="VU146" s="111"/>
      <c r="VV146" s="111"/>
      <c r="VW146" s="111"/>
      <c r="VX146" s="111"/>
      <c r="VY146" s="111"/>
      <c r="VZ146" s="111"/>
      <c r="WA146" s="111"/>
      <c r="WB146" s="111"/>
      <c r="WC146" s="111"/>
      <c r="WD146" s="111"/>
      <c r="WE146" s="111"/>
      <c r="WF146" s="111"/>
      <c r="WG146" s="111"/>
      <c r="WH146" s="111"/>
      <c r="WI146" s="111"/>
      <c r="WJ146" s="111"/>
      <c r="WK146" s="111"/>
      <c r="WL146" s="111"/>
      <c r="WM146" s="111"/>
      <c r="WN146" s="111"/>
      <c r="WO146" s="111"/>
      <c r="WP146" s="111"/>
      <c r="WQ146" s="111"/>
      <c r="WR146" s="111"/>
      <c r="WS146" s="111"/>
      <c r="WT146" s="111"/>
      <c r="WU146" s="111"/>
      <c r="WV146" s="111"/>
      <c r="WW146" s="111"/>
      <c r="WX146" s="111"/>
      <c r="WY146" s="111"/>
      <c r="WZ146" s="111"/>
      <c r="XA146" s="111"/>
      <c r="XB146" s="111"/>
      <c r="XC146" s="111"/>
      <c r="XD146" s="111"/>
      <c r="XE146" s="111"/>
      <c r="XF146" s="111"/>
      <c r="XG146" s="111"/>
      <c r="XH146" s="111"/>
      <c r="XI146" s="111"/>
      <c r="XJ146" s="111"/>
      <c r="XK146" s="111"/>
      <c r="XL146" s="111"/>
      <c r="XM146" s="111"/>
      <c r="XN146" s="111"/>
      <c r="XO146" s="111"/>
      <c r="XP146" s="111"/>
      <c r="XQ146" s="111"/>
      <c r="XR146" s="111"/>
      <c r="XS146" s="111"/>
      <c r="XT146" s="111"/>
      <c r="XU146" s="111"/>
      <c r="XV146" s="111"/>
      <c r="XW146" s="111"/>
      <c r="XX146" s="111"/>
      <c r="XY146" s="111"/>
      <c r="XZ146" s="111"/>
      <c r="YA146" s="111"/>
      <c r="YB146" s="111"/>
      <c r="YC146" s="111"/>
      <c r="YD146" s="111"/>
      <c r="YE146" s="111"/>
      <c r="YF146" s="111"/>
      <c r="YG146" s="111"/>
      <c r="YH146" s="111"/>
      <c r="YI146" s="111"/>
      <c r="YJ146" s="111"/>
      <c r="YK146" s="111"/>
      <c r="YL146" s="111"/>
      <c r="YM146" s="111"/>
      <c r="YN146" s="111"/>
      <c r="YO146" s="111"/>
      <c r="YP146" s="111"/>
      <c r="YQ146" s="111"/>
      <c r="YR146" s="111"/>
      <c r="YS146" s="111"/>
      <c r="YT146" s="111"/>
      <c r="YU146" s="111"/>
      <c r="YV146" s="111"/>
      <c r="YW146" s="111"/>
      <c r="YX146" s="111"/>
      <c r="YY146" s="111"/>
      <c r="YZ146" s="111"/>
      <c r="ZA146" s="111"/>
      <c r="ZB146" s="111"/>
      <c r="ZC146" s="111"/>
      <c r="ZD146" s="111"/>
      <c r="ZE146" s="111"/>
      <c r="ZF146" s="111"/>
      <c r="ZG146" s="111"/>
      <c r="ZH146" s="111"/>
      <c r="ZI146" s="111"/>
      <c r="ZJ146" s="111"/>
      <c r="ZK146" s="111"/>
      <c r="ZL146" s="111"/>
      <c r="ZM146" s="111"/>
      <c r="ZN146" s="111"/>
      <c r="ZO146" s="111"/>
      <c r="ZP146" s="111"/>
      <c r="ZQ146" s="111"/>
      <c r="ZR146" s="111"/>
      <c r="ZS146" s="111"/>
      <c r="ZT146" s="111"/>
      <c r="ZU146" s="111"/>
      <c r="ZV146" s="111"/>
      <c r="ZW146" s="111"/>
      <c r="ZX146" s="111"/>
      <c r="ZY146" s="111"/>
      <c r="ZZ146" s="111"/>
      <c r="AAA146" s="111"/>
      <c r="AAB146" s="111"/>
      <c r="AAC146" s="111"/>
      <c r="AAD146" s="111"/>
      <c r="AAE146" s="111"/>
      <c r="AAF146" s="111"/>
      <c r="AAG146" s="111"/>
      <c r="AAH146" s="111"/>
      <c r="AAI146" s="111"/>
      <c r="AAJ146" s="111"/>
      <c r="AAK146" s="111"/>
      <c r="AAL146" s="111"/>
      <c r="AAM146" s="111"/>
      <c r="AAN146" s="111"/>
      <c r="AAO146" s="111"/>
      <c r="AAP146" s="111"/>
      <c r="AAQ146" s="111"/>
      <c r="AAR146" s="111"/>
      <c r="AAS146" s="111"/>
      <c r="AAT146" s="111"/>
      <c r="AAU146" s="111"/>
      <c r="AAV146" s="111"/>
      <c r="AAW146" s="111"/>
      <c r="AAX146" s="111"/>
      <c r="AAY146" s="111"/>
      <c r="AAZ146" s="111"/>
      <c r="ABA146" s="111"/>
      <c r="ABB146" s="111"/>
      <c r="ABC146" s="111"/>
      <c r="ABD146" s="111"/>
      <c r="ABE146" s="111"/>
      <c r="ABF146" s="111"/>
      <c r="ABG146" s="111"/>
      <c r="ABH146" s="111"/>
      <c r="ABI146" s="111"/>
      <c r="ABJ146" s="111"/>
      <c r="ABK146" s="111"/>
      <c r="ABL146" s="111"/>
      <c r="ABM146" s="111"/>
      <c r="ABN146" s="111"/>
      <c r="ABO146" s="111"/>
      <c r="ABP146" s="111"/>
      <c r="ABQ146" s="111"/>
      <c r="ABR146" s="111"/>
      <c r="ABS146" s="111"/>
      <c r="ABT146" s="111"/>
      <c r="ABU146" s="111"/>
      <c r="ABV146" s="111"/>
      <c r="ABW146" s="111"/>
      <c r="ABX146" s="111"/>
      <c r="ABY146" s="111"/>
      <c r="ABZ146" s="111"/>
      <c r="ACA146" s="111"/>
      <c r="ACB146" s="111"/>
      <c r="ACC146" s="111"/>
      <c r="ACD146" s="111"/>
      <c r="ACE146" s="111"/>
      <c r="ACF146" s="111"/>
      <c r="ACG146" s="111"/>
      <c r="ACH146" s="111"/>
      <c r="ACI146" s="111"/>
      <c r="ACJ146" s="111"/>
      <c r="ACK146" s="111"/>
      <c r="ACL146" s="111"/>
      <c r="ACM146" s="111"/>
      <c r="ACN146" s="111"/>
      <c r="ACO146" s="111"/>
      <c r="ACP146" s="111"/>
      <c r="ACQ146" s="111"/>
      <c r="ACR146" s="111"/>
      <c r="ACS146" s="111"/>
      <c r="ACT146" s="111"/>
      <c r="ACU146" s="111"/>
      <c r="ACV146" s="111"/>
      <c r="ACW146" s="111"/>
      <c r="ACX146" s="111"/>
      <c r="ACY146" s="111"/>
      <c r="ACZ146" s="111"/>
      <c r="ADA146" s="111"/>
      <c r="ADB146" s="111"/>
      <c r="ADC146" s="111"/>
      <c r="ADD146" s="111"/>
      <c r="ADE146" s="111"/>
      <c r="ADF146" s="111"/>
      <c r="ADG146" s="111"/>
      <c r="ADH146" s="111"/>
      <c r="ADI146" s="111"/>
      <c r="ADJ146" s="111"/>
      <c r="ADK146" s="111"/>
      <c r="ADL146" s="111"/>
      <c r="ADM146" s="111"/>
      <c r="ADN146" s="111"/>
      <c r="ADO146" s="111"/>
      <c r="ADP146" s="111"/>
      <c r="ADQ146" s="111"/>
      <c r="ADR146" s="111"/>
      <c r="ADS146" s="111"/>
      <c r="ADT146" s="111"/>
      <c r="ADU146" s="111"/>
      <c r="ADV146" s="111"/>
      <c r="ADW146" s="111"/>
      <c r="ADX146" s="111"/>
      <c r="ADY146" s="111"/>
      <c r="ADZ146" s="111"/>
      <c r="AEA146" s="111"/>
      <c r="AEB146" s="111"/>
      <c r="AEC146" s="111"/>
      <c r="AED146" s="111"/>
      <c r="AEE146" s="111"/>
      <c r="AEF146" s="111"/>
      <c r="AEG146" s="111"/>
      <c r="AEH146" s="111"/>
      <c r="AEI146" s="111"/>
      <c r="AEJ146" s="111"/>
      <c r="AEK146" s="111"/>
      <c r="AEL146" s="111"/>
      <c r="AEM146" s="111"/>
      <c r="AEN146" s="111"/>
      <c r="AEO146" s="111"/>
      <c r="AEP146" s="111"/>
      <c r="AEQ146" s="111"/>
      <c r="AER146" s="111"/>
      <c r="AES146" s="111"/>
      <c r="AET146" s="111"/>
      <c r="AEU146" s="111"/>
      <c r="AEV146" s="111"/>
      <c r="AEW146" s="111"/>
      <c r="AEX146" s="111"/>
      <c r="AEY146" s="111"/>
      <c r="AEZ146" s="111"/>
      <c r="AFA146" s="111"/>
      <c r="AFB146" s="111"/>
      <c r="AFC146" s="111"/>
      <c r="AFD146" s="111"/>
      <c r="AFE146" s="111"/>
      <c r="AFF146" s="111"/>
      <c r="AFG146" s="111"/>
      <c r="AFH146" s="111"/>
      <c r="AFI146" s="111"/>
      <c r="AFJ146" s="111"/>
      <c r="AFK146" s="111"/>
      <c r="AFL146" s="111"/>
      <c r="AFM146" s="111"/>
      <c r="AFN146" s="111"/>
      <c r="AFO146" s="111"/>
      <c r="AFP146" s="111"/>
      <c r="AFQ146" s="111"/>
      <c r="AFR146" s="111"/>
      <c r="AFS146" s="111"/>
      <c r="AFT146" s="111"/>
      <c r="AFU146" s="111"/>
      <c r="AFV146" s="111"/>
      <c r="AFW146" s="111"/>
      <c r="AFX146" s="111"/>
      <c r="AFY146" s="111"/>
      <c r="AFZ146" s="111"/>
      <c r="AGA146" s="111"/>
      <c r="AGB146" s="111"/>
      <c r="AGC146" s="111"/>
      <c r="AGD146" s="111"/>
      <c r="AGE146" s="111"/>
      <c r="AGF146" s="111"/>
      <c r="AGG146" s="111"/>
      <c r="AGH146" s="111"/>
      <c r="AGI146" s="111"/>
      <c r="AGJ146" s="111"/>
      <c r="AGK146" s="111"/>
      <c r="AGL146" s="111"/>
      <c r="AGM146" s="111"/>
      <c r="AGN146" s="111"/>
      <c r="AGO146" s="111"/>
      <c r="AGP146" s="111"/>
      <c r="AGQ146" s="111"/>
      <c r="AGR146" s="111"/>
      <c r="AGS146" s="111"/>
      <c r="AGT146" s="111"/>
      <c r="AGU146" s="111"/>
      <c r="AGV146" s="111"/>
      <c r="AGW146" s="111"/>
      <c r="AGX146" s="111"/>
      <c r="AGY146" s="111"/>
      <c r="AGZ146" s="111"/>
      <c r="AHA146" s="111"/>
      <c r="AHB146" s="111"/>
      <c r="AHC146" s="111"/>
      <c r="AHD146" s="111"/>
      <c r="AHE146" s="111"/>
      <c r="AHF146" s="111"/>
      <c r="AHG146" s="111"/>
      <c r="AHH146" s="111"/>
      <c r="AHI146" s="111"/>
      <c r="AHJ146" s="111"/>
      <c r="AHK146" s="111"/>
      <c r="AHL146" s="111"/>
      <c r="AHM146" s="111"/>
      <c r="AHN146" s="111"/>
      <c r="AHO146" s="111"/>
      <c r="AHP146" s="111"/>
      <c r="AHQ146" s="111"/>
      <c r="AHR146" s="111"/>
      <c r="AHS146" s="111"/>
      <c r="AHT146" s="111"/>
      <c r="AHU146" s="111"/>
      <c r="AHV146" s="111"/>
      <c r="AHW146" s="111"/>
    </row>
    <row r="147" spans="1:907" ht="23.1" customHeight="1" x14ac:dyDescent="0.25">
      <c r="A147" s="81"/>
      <c r="B147" s="9" t="e" vm="118">
        <v>#VALUE!</v>
      </c>
      <c r="C147" s="26">
        <v>22707</v>
      </c>
      <c r="D147" s="17" t="s">
        <v>229</v>
      </c>
      <c r="E147" s="91">
        <v>12</v>
      </c>
      <c r="F147" s="92">
        <v>42.599999999999994</v>
      </c>
      <c r="G147" s="92">
        <v>40.188679245283012</v>
      </c>
      <c r="H147" s="53">
        <v>0.06</v>
      </c>
      <c r="I147" s="23"/>
      <c r="J147" s="18">
        <f t="shared" si="10"/>
        <v>0</v>
      </c>
      <c r="K147" s="18">
        <f t="shared" si="11"/>
        <v>0</v>
      </c>
      <c r="L147" s="2" t="s">
        <v>230</v>
      </c>
    </row>
    <row r="148" spans="1:907" s="3" customFormat="1" ht="23.1" customHeight="1" x14ac:dyDescent="0.25">
      <c r="A148" s="81"/>
      <c r="B148" s="9"/>
      <c r="C148" s="26">
        <v>22706</v>
      </c>
      <c r="D148" s="17" t="s">
        <v>231</v>
      </c>
      <c r="E148" s="91">
        <v>12</v>
      </c>
      <c r="F148" s="92">
        <v>51</v>
      </c>
      <c r="G148" s="92">
        <v>48.113207547169807</v>
      </c>
      <c r="H148" s="53">
        <v>0.06</v>
      </c>
      <c r="I148" s="23"/>
      <c r="J148" s="18">
        <f t="shared" si="10"/>
        <v>0</v>
      </c>
      <c r="K148" s="18">
        <f t="shared" si="11"/>
        <v>0</v>
      </c>
      <c r="L148" s="2" t="s">
        <v>232</v>
      </c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1"/>
      <c r="BS148" s="111"/>
      <c r="BT148" s="111"/>
      <c r="BU148" s="111"/>
      <c r="BV148" s="111"/>
      <c r="BW148" s="111"/>
      <c r="BX148" s="111"/>
      <c r="BY148" s="111"/>
      <c r="BZ148" s="111"/>
      <c r="CA148" s="111"/>
      <c r="CB148" s="111"/>
      <c r="CC148" s="111"/>
      <c r="CD148" s="111"/>
      <c r="CE148" s="111"/>
      <c r="CF148" s="111"/>
      <c r="CG148" s="111"/>
      <c r="CH148" s="111"/>
      <c r="CI148" s="111"/>
      <c r="CJ148" s="111"/>
      <c r="CK148" s="111"/>
      <c r="CL148" s="111"/>
      <c r="CM148" s="111"/>
      <c r="CN148" s="111"/>
      <c r="CO148" s="111"/>
      <c r="CP148" s="111"/>
      <c r="CQ148" s="111"/>
      <c r="CR148" s="111"/>
      <c r="CS148" s="111"/>
      <c r="CT148" s="111"/>
      <c r="CU148" s="111"/>
      <c r="CV148" s="111"/>
      <c r="CW148" s="111"/>
      <c r="CX148" s="111"/>
      <c r="CY148" s="111"/>
      <c r="CZ148" s="111"/>
      <c r="DA148" s="111"/>
      <c r="DB148" s="111"/>
      <c r="DC148" s="111"/>
      <c r="DD148" s="111"/>
      <c r="DE148" s="111"/>
      <c r="DF148" s="111"/>
      <c r="DG148" s="111"/>
      <c r="DH148" s="111"/>
      <c r="DI148" s="111"/>
      <c r="DJ148" s="111"/>
      <c r="DK148" s="111"/>
      <c r="DL148" s="111"/>
      <c r="DM148" s="111"/>
      <c r="DN148" s="111"/>
      <c r="DO148" s="111"/>
      <c r="DP148" s="111"/>
      <c r="DQ148" s="111"/>
      <c r="DR148" s="111"/>
      <c r="DS148" s="111"/>
      <c r="DT148" s="111"/>
      <c r="DU148" s="111"/>
      <c r="DV148" s="111"/>
      <c r="DW148" s="111"/>
      <c r="DX148" s="111"/>
      <c r="DY148" s="111"/>
      <c r="DZ148" s="111"/>
      <c r="EA148" s="111"/>
      <c r="EB148" s="111"/>
      <c r="EC148" s="111"/>
      <c r="ED148" s="111"/>
      <c r="EE148" s="111"/>
      <c r="EF148" s="111"/>
      <c r="EG148" s="111"/>
      <c r="EH148" s="111"/>
      <c r="EI148" s="111"/>
      <c r="EJ148" s="111"/>
      <c r="EK148" s="111"/>
      <c r="EL148" s="111"/>
      <c r="EM148" s="111"/>
      <c r="EN148" s="111"/>
      <c r="EO148" s="111"/>
      <c r="EP148" s="111"/>
      <c r="EQ148" s="111"/>
      <c r="ER148" s="111"/>
      <c r="ES148" s="111"/>
      <c r="ET148" s="111"/>
      <c r="EU148" s="111"/>
      <c r="EV148" s="111"/>
      <c r="EW148" s="111"/>
      <c r="EX148" s="111"/>
      <c r="EY148" s="111"/>
      <c r="EZ148" s="111"/>
      <c r="FA148" s="111"/>
      <c r="FB148" s="111"/>
      <c r="FC148" s="111"/>
      <c r="FD148" s="111"/>
      <c r="FE148" s="111"/>
      <c r="FF148" s="111"/>
      <c r="FG148" s="111"/>
      <c r="FH148" s="111"/>
      <c r="FI148" s="111"/>
      <c r="FJ148" s="111"/>
      <c r="FK148" s="111"/>
      <c r="FL148" s="111"/>
      <c r="FM148" s="111"/>
      <c r="FN148" s="111"/>
      <c r="FO148" s="111"/>
      <c r="FP148" s="111"/>
      <c r="FQ148" s="111"/>
      <c r="FR148" s="111"/>
      <c r="FS148" s="111"/>
      <c r="FT148" s="111"/>
      <c r="FU148" s="111"/>
      <c r="FV148" s="111"/>
      <c r="FW148" s="111"/>
      <c r="FX148" s="111"/>
      <c r="FY148" s="111"/>
      <c r="FZ148" s="111"/>
      <c r="GA148" s="111"/>
      <c r="GB148" s="111"/>
      <c r="GC148" s="111"/>
      <c r="GD148" s="111"/>
      <c r="GE148" s="111"/>
      <c r="GF148" s="111"/>
      <c r="GG148" s="111"/>
      <c r="GH148" s="111"/>
      <c r="GI148" s="111"/>
      <c r="GJ148" s="111"/>
      <c r="GK148" s="111"/>
      <c r="GL148" s="111"/>
      <c r="GM148" s="111"/>
      <c r="GN148" s="111"/>
      <c r="GO148" s="111"/>
      <c r="GP148" s="111"/>
      <c r="GQ148" s="111"/>
      <c r="GR148" s="111"/>
      <c r="GS148" s="111"/>
      <c r="GT148" s="111"/>
      <c r="GU148" s="111"/>
      <c r="GV148" s="111"/>
      <c r="GW148" s="111"/>
      <c r="GX148" s="111"/>
      <c r="GY148" s="111"/>
      <c r="GZ148" s="111"/>
      <c r="HA148" s="111"/>
      <c r="HB148" s="111"/>
      <c r="HC148" s="111"/>
      <c r="HD148" s="111"/>
      <c r="HE148" s="111"/>
      <c r="HF148" s="111"/>
      <c r="HG148" s="111"/>
      <c r="HH148" s="111"/>
      <c r="HI148" s="111"/>
      <c r="HJ148" s="111"/>
      <c r="HK148" s="111"/>
      <c r="HL148" s="111"/>
      <c r="HM148" s="111"/>
      <c r="HN148" s="111"/>
      <c r="HO148" s="111"/>
      <c r="HP148" s="111"/>
      <c r="HQ148" s="111"/>
      <c r="HR148" s="111"/>
      <c r="HS148" s="111"/>
      <c r="HT148" s="111"/>
      <c r="HU148" s="111"/>
      <c r="HV148" s="111"/>
      <c r="HW148" s="111"/>
      <c r="HX148" s="111"/>
      <c r="HY148" s="111"/>
      <c r="HZ148" s="111"/>
      <c r="IA148" s="111"/>
      <c r="IB148" s="111"/>
      <c r="IC148" s="111"/>
      <c r="ID148" s="111"/>
      <c r="IE148" s="111"/>
      <c r="IF148" s="111"/>
      <c r="IG148" s="111"/>
      <c r="IH148" s="111"/>
      <c r="II148" s="111"/>
      <c r="IJ148" s="111"/>
      <c r="IK148" s="111"/>
      <c r="IL148" s="111"/>
      <c r="IM148" s="111"/>
      <c r="IN148" s="111"/>
      <c r="IO148" s="111"/>
      <c r="IP148" s="111"/>
      <c r="IQ148" s="111"/>
      <c r="IR148" s="111"/>
      <c r="IS148" s="111"/>
      <c r="IT148" s="111"/>
      <c r="IU148" s="111"/>
      <c r="IV148" s="111"/>
      <c r="IW148" s="111"/>
      <c r="IX148" s="111"/>
      <c r="IY148" s="111"/>
      <c r="IZ148" s="111"/>
      <c r="JA148" s="111"/>
      <c r="JB148" s="111"/>
      <c r="JC148" s="111"/>
      <c r="JD148" s="111"/>
      <c r="JE148" s="111"/>
      <c r="JF148" s="111"/>
      <c r="JG148" s="111"/>
      <c r="JH148" s="111"/>
      <c r="JI148" s="111"/>
      <c r="JJ148" s="111"/>
      <c r="JK148" s="111"/>
      <c r="JL148" s="111"/>
      <c r="JM148" s="111"/>
      <c r="JN148" s="111"/>
      <c r="JO148" s="111"/>
      <c r="JP148" s="111"/>
      <c r="JQ148" s="111"/>
      <c r="JR148" s="111"/>
      <c r="JS148" s="111"/>
      <c r="JT148" s="111"/>
      <c r="JU148" s="111"/>
      <c r="JV148" s="111"/>
      <c r="JW148" s="111"/>
      <c r="JX148" s="111"/>
      <c r="JY148" s="111"/>
      <c r="JZ148" s="111"/>
      <c r="KA148" s="111"/>
      <c r="KB148" s="111"/>
      <c r="KC148" s="111"/>
      <c r="KD148" s="111"/>
      <c r="KE148" s="111"/>
      <c r="KF148" s="111"/>
      <c r="KG148" s="111"/>
      <c r="KH148" s="111"/>
      <c r="KI148" s="111"/>
      <c r="KJ148" s="111"/>
      <c r="KK148" s="111"/>
      <c r="KL148" s="111"/>
      <c r="KM148" s="111"/>
      <c r="KN148" s="111"/>
      <c r="KO148" s="111"/>
      <c r="KP148" s="111"/>
      <c r="KQ148" s="111"/>
      <c r="KR148" s="111"/>
      <c r="KS148" s="111"/>
      <c r="KT148" s="111"/>
      <c r="KU148" s="111"/>
      <c r="KV148" s="111"/>
      <c r="KW148" s="111"/>
      <c r="KX148" s="111"/>
      <c r="KY148" s="111"/>
      <c r="KZ148" s="111"/>
      <c r="LA148" s="111"/>
      <c r="LB148" s="111"/>
      <c r="LC148" s="111"/>
      <c r="LD148" s="111"/>
      <c r="LE148" s="111"/>
      <c r="LF148" s="111"/>
      <c r="LG148" s="111"/>
      <c r="LH148" s="111"/>
      <c r="LI148" s="111"/>
      <c r="LJ148" s="111"/>
      <c r="LK148" s="111"/>
      <c r="LL148" s="111"/>
      <c r="LM148" s="111"/>
      <c r="LN148" s="111"/>
      <c r="LO148" s="111"/>
      <c r="LP148" s="111"/>
      <c r="LQ148" s="111"/>
      <c r="LR148" s="111"/>
      <c r="LS148" s="111"/>
      <c r="LT148" s="111"/>
      <c r="LU148" s="111"/>
      <c r="LV148" s="111"/>
      <c r="LW148" s="111"/>
      <c r="LX148" s="111"/>
      <c r="LY148" s="111"/>
      <c r="LZ148" s="111"/>
      <c r="MA148" s="111"/>
      <c r="MB148" s="111"/>
      <c r="MC148" s="111"/>
      <c r="MD148" s="111"/>
      <c r="ME148" s="111"/>
      <c r="MF148" s="111"/>
      <c r="MG148" s="111"/>
      <c r="MH148" s="111"/>
      <c r="MI148" s="111"/>
      <c r="MJ148" s="111"/>
      <c r="MK148" s="111"/>
      <c r="ML148" s="111"/>
      <c r="MM148" s="111"/>
      <c r="MN148" s="111"/>
      <c r="MO148" s="111"/>
      <c r="MP148" s="111"/>
      <c r="MQ148" s="111"/>
      <c r="MR148" s="111"/>
      <c r="MS148" s="111"/>
      <c r="MT148" s="111"/>
      <c r="MU148" s="111"/>
      <c r="MV148" s="111"/>
      <c r="MW148" s="111"/>
      <c r="MX148" s="111"/>
      <c r="MY148" s="111"/>
      <c r="MZ148" s="111"/>
      <c r="NA148" s="111"/>
      <c r="NB148" s="111"/>
      <c r="NC148" s="111"/>
      <c r="ND148" s="111"/>
      <c r="NE148" s="111"/>
      <c r="NF148" s="111"/>
      <c r="NG148" s="111"/>
      <c r="NH148" s="111"/>
      <c r="NI148" s="111"/>
      <c r="NJ148" s="111"/>
      <c r="NK148" s="111"/>
      <c r="NL148" s="111"/>
      <c r="NM148" s="111"/>
      <c r="NN148" s="111"/>
      <c r="NO148" s="111"/>
      <c r="NP148" s="111"/>
      <c r="NQ148" s="111"/>
      <c r="NR148" s="111"/>
      <c r="NS148" s="111"/>
      <c r="NT148" s="111"/>
      <c r="NU148" s="111"/>
      <c r="NV148" s="111"/>
      <c r="NW148" s="111"/>
      <c r="NX148" s="111"/>
      <c r="NY148" s="111"/>
      <c r="NZ148" s="111"/>
      <c r="OA148" s="111"/>
      <c r="OB148" s="111"/>
      <c r="OC148" s="111"/>
      <c r="OD148" s="111"/>
      <c r="OE148" s="111"/>
      <c r="OF148" s="111"/>
      <c r="OG148" s="111"/>
      <c r="OH148" s="111"/>
      <c r="OI148" s="111"/>
      <c r="OJ148" s="111"/>
      <c r="OK148" s="111"/>
      <c r="OL148" s="111"/>
      <c r="OM148" s="111"/>
      <c r="ON148" s="111"/>
      <c r="OO148" s="111"/>
      <c r="OP148" s="111"/>
      <c r="OQ148" s="111"/>
      <c r="OR148" s="111"/>
      <c r="OS148" s="111"/>
      <c r="OT148" s="111"/>
      <c r="OU148" s="111"/>
      <c r="OV148" s="111"/>
      <c r="OW148" s="111"/>
      <c r="OX148" s="111"/>
      <c r="OY148" s="111"/>
      <c r="OZ148" s="111"/>
      <c r="PA148" s="111"/>
      <c r="PB148" s="111"/>
      <c r="PC148" s="111"/>
      <c r="PD148" s="111"/>
      <c r="PE148" s="111"/>
      <c r="PF148" s="111"/>
      <c r="PG148" s="111"/>
      <c r="PH148" s="111"/>
      <c r="PI148" s="111"/>
      <c r="PJ148" s="111"/>
      <c r="PK148" s="111"/>
      <c r="PL148" s="111"/>
      <c r="PM148" s="111"/>
      <c r="PN148" s="111"/>
      <c r="PO148" s="111"/>
      <c r="PP148" s="111"/>
      <c r="PQ148" s="111"/>
      <c r="PR148" s="111"/>
      <c r="PS148" s="111"/>
      <c r="PT148" s="111"/>
      <c r="PU148" s="111"/>
      <c r="PV148" s="111"/>
      <c r="PW148" s="111"/>
      <c r="PX148" s="111"/>
      <c r="PY148" s="111"/>
      <c r="PZ148" s="111"/>
      <c r="QA148" s="111"/>
      <c r="QB148" s="111"/>
      <c r="QC148" s="111"/>
      <c r="QD148" s="111"/>
      <c r="QE148" s="111"/>
      <c r="QF148" s="111"/>
      <c r="QG148" s="111"/>
      <c r="QH148" s="111"/>
      <c r="QI148" s="111"/>
      <c r="QJ148" s="111"/>
      <c r="QK148" s="111"/>
      <c r="QL148" s="111"/>
      <c r="QM148" s="111"/>
      <c r="QN148" s="111"/>
      <c r="QO148" s="111"/>
      <c r="QP148" s="111"/>
      <c r="QQ148" s="111"/>
      <c r="QR148" s="111"/>
      <c r="QS148" s="111"/>
      <c r="QT148" s="111"/>
      <c r="QU148" s="111"/>
      <c r="QV148" s="111"/>
      <c r="QW148" s="111"/>
      <c r="QX148" s="111"/>
      <c r="QY148" s="111"/>
      <c r="QZ148" s="111"/>
      <c r="RA148" s="111"/>
      <c r="RB148" s="111"/>
      <c r="RC148" s="111"/>
      <c r="RD148" s="111"/>
      <c r="RE148" s="111"/>
      <c r="RF148" s="111"/>
      <c r="RG148" s="111"/>
      <c r="RH148" s="111"/>
      <c r="RI148" s="111"/>
      <c r="RJ148" s="111"/>
      <c r="RK148" s="111"/>
      <c r="RL148" s="111"/>
      <c r="RM148" s="111"/>
      <c r="RN148" s="111"/>
      <c r="RO148" s="111"/>
      <c r="RP148" s="111"/>
      <c r="RQ148" s="111"/>
      <c r="RR148" s="111"/>
      <c r="RS148" s="111"/>
      <c r="RT148" s="111"/>
      <c r="RU148" s="111"/>
      <c r="RV148" s="111"/>
      <c r="RW148" s="111"/>
      <c r="RX148" s="111"/>
      <c r="RY148" s="111"/>
      <c r="RZ148" s="111"/>
      <c r="SA148" s="111"/>
      <c r="SB148" s="111"/>
      <c r="SC148" s="111"/>
      <c r="SD148" s="111"/>
      <c r="SE148" s="111"/>
      <c r="SF148" s="111"/>
      <c r="SG148" s="111"/>
      <c r="SH148" s="111"/>
      <c r="SI148" s="111"/>
      <c r="SJ148" s="111"/>
      <c r="SK148" s="111"/>
      <c r="SL148" s="111"/>
      <c r="SM148" s="111"/>
      <c r="SN148" s="111"/>
      <c r="SO148" s="111"/>
      <c r="SP148" s="111"/>
      <c r="SQ148" s="111"/>
      <c r="SR148" s="111"/>
      <c r="SS148" s="111"/>
      <c r="ST148" s="111"/>
      <c r="SU148" s="111"/>
      <c r="SV148" s="111"/>
      <c r="SW148" s="111"/>
      <c r="SX148" s="111"/>
      <c r="SY148" s="111"/>
      <c r="SZ148" s="111"/>
      <c r="TA148" s="111"/>
      <c r="TB148" s="111"/>
      <c r="TC148" s="111"/>
      <c r="TD148" s="111"/>
      <c r="TE148" s="111"/>
      <c r="TF148" s="111"/>
      <c r="TG148" s="111"/>
      <c r="TH148" s="111"/>
      <c r="TI148" s="111"/>
      <c r="TJ148" s="111"/>
      <c r="TK148" s="111"/>
      <c r="TL148" s="111"/>
      <c r="TM148" s="111"/>
      <c r="TN148" s="111"/>
      <c r="TO148" s="111"/>
      <c r="TP148" s="111"/>
      <c r="TQ148" s="111"/>
      <c r="TR148" s="111"/>
      <c r="TS148" s="111"/>
      <c r="TT148" s="111"/>
      <c r="TU148" s="111"/>
      <c r="TV148" s="111"/>
      <c r="TW148" s="111"/>
      <c r="TX148" s="111"/>
      <c r="TY148" s="111"/>
      <c r="TZ148" s="111"/>
      <c r="UA148" s="111"/>
      <c r="UB148" s="111"/>
      <c r="UC148" s="111"/>
      <c r="UD148" s="111"/>
      <c r="UE148" s="111"/>
      <c r="UF148" s="111"/>
      <c r="UG148" s="111"/>
      <c r="UH148" s="111"/>
      <c r="UI148" s="111"/>
      <c r="UJ148" s="111"/>
      <c r="UK148" s="111"/>
      <c r="UL148" s="111"/>
      <c r="UM148" s="111"/>
      <c r="UN148" s="111"/>
      <c r="UO148" s="111"/>
      <c r="UP148" s="111"/>
      <c r="UQ148" s="111"/>
      <c r="UR148" s="111"/>
      <c r="US148" s="111"/>
      <c r="UT148" s="111"/>
      <c r="UU148" s="111"/>
      <c r="UV148" s="111"/>
      <c r="UW148" s="111"/>
      <c r="UX148" s="111"/>
      <c r="UY148" s="111"/>
      <c r="UZ148" s="111"/>
      <c r="VA148" s="111"/>
      <c r="VB148" s="111"/>
      <c r="VC148" s="111"/>
      <c r="VD148" s="111"/>
      <c r="VE148" s="111"/>
      <c r="VF148" s="111"/>
      <c r="VG148" s="111"/>
      <c r="VH148" s="111"/>
      <c r="VI148" s="111"/>
      <c r="VJ148" s="111"/>
      <c r="VK148" s="111"/>
      <c r="VL148" s="111"/>
      <c r="VM148" s="111"/>
      <c r="VN148" s="111"/>
      <c r="VO148" s="111"/>
      <c r="VP148" s="111"/>
      <c r="VQ148" s="111"/>
      <c r="VR148" s="111"/>
      <c r="VS148" s="111"/>
      <c r="VT148" s="111"/>
      <c r="VU148" s="111"/>
      <c r="VV148" s="111"/>
      <c r="VW148" s="111"/>
      <c r="VX148" s="111"/>
      <c r="VY148" s="111"/>
      <c r="VZ148" s="111"/>
      <c r="WA148" s="111"/>
      <c r="WB148" s="111"/>
      <c r="WC148" s="111"/>
      <c r="WD148" s="111"/>
      <c r="WE148" s="111"/>
      <c r="WF148" s="111"/>
      <c r="WG148" s="111"/>
      <c r="WH148" s="111"/>
      <c r="WI148" s="111"/>
      <c r="WJ148" s="111"/>
      <c r="WK148" s="111"/>
      <c r="WL148" s="111"/>
      <c r="WM148" s="111"/>
      <c r="WN148" s="111"/>
      <c r="WO148" s="111"/>
      <c r="WP148" s="111"/>
      <c r="WQ148" s="111"/>
      <c r="WR148" s="111"/>
      <c r="WS148" s="111"/>
      <c r="WT148" s="111"/>
      <c r="WU148" s="111"/>
      <c r="WV148" s="111"/>
      <c r="WW148" s="111"/>
      <c r="WX148" s="111"/>
      <c r="WY148" s="111"/>
      <c r="WZ148" s="111"/>
      <c r="XA148" s="111"/>
      <c r="XB148" s="111"/>
      <c r="XC148" s="111"/>
      <c r="XD148" s="111"/>
      <c r="XE148" s="111"/>
      <c r="XF148" s="111"/>
      <c r="XG148" s="111"/>
      <c r="XH148" s="111"/>
      <c r="XI148" s="111"/>
      <c r="XJ148" s="111"/>
      <c r="XK148" s="111"/>
      <c r="XL148" s="111"/>
      <c r="XM148" s="111"/>
      <c r="XN148" s="111"/>
      <c r="XO148" s="111"/>
      <c r="XP148" s="111"/>
      <c r="XQ148" s="111"/>
      <c r="XR148" s="111"/>
      <c r="XS148" s="111"/>
      <c r="XT148" s="111"/>
      <c r="XU148" s="111"/>
      <c r="XV148" s="111"/>
      <c r="XW148" s="111"/>
      <c r="XX148" s="111"/>
      <c r="XY148" s="111"/>
      <c r="XZ148" s="111"/>
      <c r="YA148" s="111"/>
      <c r="YB148" s="111"/>
      <c r="YC148" s="111"/>
      <c r="YD148" s="111"/>
      <c r="YE148" s="111"/>
      <c r="YF148" s="111"/>
      <c r="YG148" s="111"/>
      <c r="YH148" s="111"/>
      <c r="YI148" s="111"/>
      <c r="YJ148" s="111"/>
      <c r="YK148" s="111"/>
      <c r="YL148" s="111"/>
      <c r="YM148" s="111"/>
      <c r="YN148" s="111"/>
      <c r="YO148" s="111"/>
      <c r="YP148" s="111"/>
      <c r="YQ148" s="111"/>
      <c r="YR148" s="111"/>
      <c r="YS148" s="111"/>
      <c r="YT148" s="111"/>
      <c r="YU148" s="111"/>
      <c r="YV148" s="111"/>
      <c r="YW148" s="111"/>
      <c r="YX148" s="111"/>
      <c r="YY148" s="111"/>
      <c r="YZ148" s="111"/>
      <c r="ZA148" s="111"/>
      <c r="ZB148" s="111"/>
      <c r="ZC148" s="111"/>
      <c r="ZD148" s="111"/>
      <c r="ZE148" s="111"/>
      <c r="ZF148" s="111"/>
      <c r="ZG148" s="111"/>
      <c r="ZH148" s="111"/>
      <c r="ZI148" s="111"/>
      <c r="ZJ148" s="111"/>
      <c r="ZK148" s="111"/>
      <c r="ZL148" s="111"/>
      <c r="ZM148" s="111"/>
      <c r="ZN148" s="111"/>
      <c r="ZO148" s="111"/>
      <c r="ZP148" s="111"/>
      <c r="ZQ148" s="111"/>
      <c r="ZR148" s="111"/>
      <c r="ZS148" s="111"/>
      <c r="ZT148" s="111"/>
      <c r="ZU148" s="111"/>
      <c r="ZV148" s="111"/>
      <c r="ZW148" s="111"/>
      <c r="ZX148" s="111"/>
      <c r="ZY148" s="111"/>
      <c r="ZZ148" s="111"/>
      <c r="AAA148" s="111"/>
      <c r="AAB148" s="111"/>
      <c r="AAC148" s="111"/>
      <c r="AAD148" s="111"/>
      <c r="AAE148" s="111"/>
      <c r="AAF148" s="111"/>
      <c r="AAG148" s="111"/>
      <c r="AAH148" s="111"/>
      <c r="AAI148" s="111"/>
      <c r="AAJ148" s="111"/>
      <c r="AAK148" s="111"/>
      <c r="AAL148" s="111"/>
      <c r="AAM148" s="111"/>
      <c r="AAN148" s="111"/>
      <c r="AAO148" s="111"/>
      <c r="AAP148" s="111"/>
      <c r="AAQ148" s="111"/>
      <c r="AAR148" s="111"/>
      <c r="AAS148" s="111"/>
      <c r="AAT148" s="111"/>
      <c r="AAU148" s="111"/>
      <c r="AAV148" s="111"/>
      <c r="AAW148" s="111"/>
      <c r="AAX148" s="111"/>
      <c r="AAY148" s="111"/>
      <c r="AAZ148" s="111"/>
      <c r="ABA148" s="111"/>
      <c r="ABB148" s="111"/>
      <c r="ABC148" s="111"/>
      <c r="ABD148" s="111"/>
      <c r="ABE148" s="111"/>
      <c r="ABF148" s="111"/>
      <c r="ABG148" s="111"/>
      <c r="ABH148" s="111"/>
      <c r="ABI148" s="111"/>
      <c r="ABJ148" s="111"/>
      <c r="ABK148" s="111"/>
      <c r="ABL148" s="111"/>
      <c r="ABM148" s="111"/>
      <c r="ABN148" s="111"/>
      <c r="ABO148" s="111"/>
      <c r="ABP148" s="111"/>
      <c r="ABQ148" s="111"/>
      <c r="ABR148" s="111"/>
      <c r="ABS148" s="111"/>
      <c r="ABT148" s="111"/>
      <c r="ABU148" s="111"/>
      <c r="ABV148" s="111"/>
      <c r="ABW148" s="111"/>
      <c r="ABX148" s="111"/>
      <c r="ABY148" s="111"/>
      <c r="ABZ148" s="111"/>
      <c r="ACA148" s="111"/>
      <c r="ACB148" s="111"/>
      <c r="ACC148" s="111"/>
      <c r="ACD148" s="111"/>
      <c r="ACE148" s="111"/>
      <c r="ACF148" s="111"/>
      <c r="ACG148" s="111"/>
      <c r="ACH148" s="111"/>
      <c r="ACI148" s="111"/>
      <c r="ACJ148" s="111"/>
      <c r="ACK148" s="111"/>
      <c r="ACL148" s="111"/>
      <c r="ACM148" s="111"/>
      <c r="ACN148" s="111"/>
      <c r="ACO148" s="111"/>
      <c r="ACP148" s="111"/>
      <c r="ACQ148" s="111"/>
      <c r="ACR148" s="111"/>
      <c r="ACS148" s="111"/>
      <c r="ACT148" s="111"/>
      <c r="ACU148" s="111"/>
      <c r="ACV148" s="111"/>
      <c r="ACW148" s="111"/>
      <c r="ACX148" s="111"/>
      <c r="ACY148" s="111"/>
      <c r="ACZ148" s="111"/>
      <c r="ADA148" s="111"/>
      <c r="ADB148" s="111"/>
      <c r="ADC148" s="111"/>
      <c r="ADD148" s="111"/>
      <c r="ADE148" s="111"/>
      <c r="ADF148" s="111"/>
      <c r="ADG148" s="111"/>
      <c r="ADH148" s="111"/>
      <c r="ADI148" s="111"/>
      <c r="ADJ148" s="111"/>
      <c r="ADK148" s="111"/>
      <c r="ADL148" s="111"/>
      <c r="ADM148" s="111"/>
      <c r="ADN148" s="111"/>
      <c r="ADO148" s="111"/>
      <c r="ADP148" s="111"/>
      <c r="ADQ148" s="111"/>
      <c r="ADR148" s="111"/>
      <c r="ADS148" s="111"/>
      <c r="ADT148" s="111"/>
      <c r="ADU148" s="111"/>
      <c r="ADV148" s="111"/>
      <c r="ADW148" s="111"/>
      <c r="ADX148" s="111"/>
      <c r="ADY148" s="111"/>
      <c r="ADZ148" s="111"/>
      <c r="AEA148" s="111"/>
      <c r="AEB148" s="111"/>
      <c r="AEC148" s="111"/>
      <c r="AED148" s="111"/>
      <c r="AEE148" s="111"/>
      <c r="AEF148" s="111"/>
      <c r="AEG148" s="111"/>
      <c r="AEH148" s="111"/>
      <c r="AEI148" s="111"/>
      <c r="AEJ148" s="111"/>
      <c r="AEK148" s="111"/>
      <c r="AEL148" s="111"/>
      <c r="AEM148" s="111"/>
      <c r="AEN148" s="111"/>
      <c r="AEO148" s="111"/>
      <c r="AEP148" s="111"/>
      <c r="AEQ148" s="111"/>
      <c r="AER148" s="111"/>
      <c r="AES148" s="111"/>
      <c r="AET148" s="111"/>
      <c r="AEU148" s="111"/>
      <c r="AEV148" s="111"/>
      <c r="AEW148" s="111"/>
      <c r="AEX148" s="111"/>
      <c r="AEY148" s="111"/>
      <c r="AEZ148" s="111"/>
      <c r="AFA148" s="111"/>
      <c r="AFB148" s="111"/>
      <c r="AFC148" s="111"/>
      <c r="AFD148" s="111"/>
      <c r="AFE148" s="111"/>
      <c r="AFF148" s="111"/>
      <c r="AFG148" s="111"/>
      <c r="AFH148" s="111"/>
      <c r="AFI148" s="111"/>
      <c r="AFJ148" s="111"/>
      <c r="AFK148" s="111"/>
      <c r="AFL148" s="111"/>
      <c r="AFM148" s="111"/>
      <c r="AFN148" s="111"/>
      <c r="AFO148" s="111"/>
      <c r="AFP148" s="111"/>
      <c r="AFQ148" s="111"/>
      <c r="AFR148" s="111"/>
      <c r="AFS148" s="111"/>
      <c r="AFT148" s="111"/>
      <c r="AFU148" s="111"/>
      <c r="AFV148" s="111"/>
      <c r="AFW148" s="111"/>
      <c r="AFX148" s="111"/>
      <c r="AFY148" s="111"/>
      <c r="AFZ148" s="111"/>
      <c r="AGA148" s="111"/>
      <c r="AGB148" s="111"/>
      <c r="AGC148" s="111"/>
      <c r="AGD148" s="111"/>
      <c r="AGE148" s="111"/>
      <c r="AGF148" s="111"/>
      <c r="AGG148" s="111"/>
      <c r="AGH148" s="111"/>
      <c r="AGI148" s="111"/>
      <c r="AGJ148" s="111"/>
      <c r="AGK148" s="111"/>
      <c r="AGL148" s="111"/>
      <c r="AGM148" s="111"/>
      <c r="AGN148" s="111"/>
      <c r="AGO148" s="111"/>
      <c r="AGP148" s="111"/>
      <c r="AGQ148" s="111"/>
      <c r="AGR148" s="111"/>
      <c r="AGS148" s="111"/>
      <c r="AGT148" s="111"/>
      <c r="AGU148" s="111"/>
      <c r="AGV148" s="111"/>
      <c r="AGW148" s="111"/>
      <c r="AGX148" s="111"/>
      <c r="AGY148" s="111"/>
      <c r="AGZ148" s="111"/>
      <c r="AHA148" s="111"/>
      <c r="AHB148" s="111"/>
      <c r="AHC148" s="111"/>
      <c r="AHD148" s="111"/>
      <c r="AHE148" s="111"/>
      <c r="AHF148" s="111"/>
      <c r="AHG148" s="111"/>
      <c r="AHH148" s="111"/>
      <c r="AHI148" s="111"/>
      <c r="AHJ148" s="111"/>
      <c r="AHK148" s="111"/>
      <c r="AHL148" s="111"/>
      <c r="AHM148" s="111"/>
      <c r="AHN148" s="111"/>
      <c r="AHO148" s="111"/>
      <c r="AHP148" s="111"/>
      <c r="AHQ148" s="111"/>
      <c r="AHR148" s="111"/>
      <c r="AHS148" s="111"/>
      <c r="AHT148" s="111"/>
      <c r="AHU148" s="111"/>
      <c r="AHV148" s="111"/>
      <c r="AHW148" s="111"/>
    </row>
    <row r="149" spans="1:907" s="3" customFormat="1" ht="23.1" customHeight="1" x14ac:dyDescent="0.25">
      <c r="A149" s="82"/>
      <c r="B149" s="37" t="e" vm="119">
        <v>#VALUE!</v>
      </c>
      <c r="C149" s="38">
        <v>22750</v>
      </c>
      <c r="D149" s="39" t="s">
        <v>233</v>
      </c>
      <c r="E149" s="93">
        <v>1</v>
      </c>
      <c r="F149" s="94">
        <v>71.95</v>
      </c>
      <c r="G149" s="94">
        <v>67.877358490566039</v>
      </c>
      <c r="H149" s="54">
        <v>0.06</v>
      </c>
      <c r="I149" s="40"/>
      <c r="J149" s="20">
        <f t="shared" si="10"/>
        <v>0</v>
      </c>
      <c r="K149" s="20">
        <f t="shared" si="11"/>
        <v>0</v>
      </c>
      <c r="L149" s="13" t="s">
        <v>234</v>
      </c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1"/>
      <c r="AZ149" s="111"/>
      <c r="BA149" s="111"/>
      <c r="BB149" s="111"/>
      <c r="BC149" s="111"/>
      <c r="BD149" s="111"/>
      <c r="BE149" s="111"/>
      <c r="BF149" s="111"/>
      <c r="BG149" s="111"/>
      <c r="BH149" s="111"/>
      <c r="BI149" s="111"/>
      <c r="BJ149" s="111"/>
      <c r="BK149" s="111"/>
      <c r="BL149" s="111"/>
      <c r="BM149" s="111"/>
      <c r="BN149" s="111"/>
      <c r="BO149" s="111"/>
      <c r="BP149" s="111"/>
      <c r="BQ149" s="111"/>
      <c r="BR149" s="111"/>
      <c r="BS149" s="111"/>
      <c r="BT149" s="111"/>
      <c r="BU149" s="111"/>
      <c r="BV149" s="111"/>
      <c r="BW149" s="111"/>
      <c r="BX149" s="111"/>
      <c r="BY149" s="111"/>
      <c r="BZ149" s="111"/>
      <c r="CA149" s="111"/>
      <c r="CB149" s="111"/>
      <c r="CC149" s="111"/>
      <c r="CD149" s="111"/>
      <c r="CE149" s="111"/>
      <c r="CF149" s="111"/>
      <c r="CG149" s="111"/>
      <c r="CH149" s="111"/>
      <c r="CI149" s="111"/>
      <c r="CJ149" s="111"/>
      <c r="CK149" s="111"/>
      <c r="CL149" s="111"/>
      <c r="CM149" s="111"/>
      <c r="CN149" s="111"/>
      <c r="CO149" s="111"/>
      <c r="CP149" s="111"/>
      <c r="CQ149" s="111"/>
      <c r="CR149" s="111"/>
      <c r="CS149" s="111"/>
      <c r="CT149" s="111"/>
      <c r="CU149" s="111"/>
      <c r="CV149" s="111"/>
      <c r="CW149" s="111"/>
      <c r="CX149" s="111"/>
      <c r="CY149" s="111"/>
      <c r="CZ149" s="111"/>
      <c r="DA149" s="111"/>
      <c r="DB149" s="111"/>
      <c r="DC149" s="111"/>
      <c r="DD149" s="111"/>
      <c r="DE149" s="111"/>
      <c r="DF149" s="111"/>
      <c r="DG149" s="111"/>
      <c r="DH149" s="111"/>
      <c r="DI149" s="111"/>
      <c r="DJ149" s="111"/>
      <c r="DK149" s="111"/>
      <c r="DL149" s="111"/>
      <c r="DM149" s="111"/>
      <c r="DN149" s="111"/>
      <c r="DO149" s="111"/>
      <c r="DP149" s="111"/>
      <c r="DQ149" s="111"/>
      <c r="DR149" s="111"/>
      <c r="DS149" s="111"/>
      <c r="DT149" s="111"/>
      <c r="DU149" s="111"/>
      <c r="DV149" s="111"/>
      <c r="DW149" s="111"/>
      <c r="DX149" s="111"/>
      <c r="DY149" s="111"/>
      <c r="DZ149" s="111"/>
      <c r="EA149" s="111"/>
      <c r="EB149" s="111"/>
      <c r="EC149" s="111"/>
      <c r="ED149" s="111"/>
      <c r="EE149" s="111"/>
      <c r="EF149" s="111"/>
      <c r="EG149" s="111"/>
      <c r="EH149" s="111"/>
      <c r="EI149" s="111"/>
      <c r="EJ149" s="111"/>
      <c r="EK149" s="111"/>
      <c r="EL149" s="111"/>
      <c r="EM149" s="111"/>
      <c r="EN149" s="111"/>
      <c r="EO149" s="111"/>
      <c r="EP149" s="111"/>
      <c r="EQ149" s="111"/>
      <c r="ER149" s="111"/>
      <c r="ES149" s="111"/>
      <c r="ET149" s="111"/>
      <c r="EU149" s="111"/>
      <c r="EV149" s="111"/>
      <c r="EW149" s="111"/>
      <c r="EX149" s="111"/>
      <c r="EY149" s="111"/>
      <c r="EZ149" s="111"/>
      <c r="FA149" s="111"/>
      <c r="FB149" s="111"/>
      <c r="FC149" s="111"/>
      <c r="FD149" s="111"/>
      <c r="FE149" s="111"/>
      <c r="FF149" s="111"/>
      <c r="FG149" s="111"/>
      <c r="FH149" s="111"/>
      <c r="FI149" s="111"/>
      <c r="FJ149" s="111"/>
      <c r="FK149" s="111"/>
      <c r="FL149" s="111"/>
      <c r="FM149" s="111"/>
      <c r="FN149" s="111"/>
      <c r="FO149" s="111"/>
      <c r="FP149" s="111"/>
      <c r="FQ149" s="111"/>
      <c r="FR149" s="111"/>
      <c r="FS149" s="111"/>
      <c r="FT149" s="111"/>
      <c r="FU149" s="111"/>
      <c r="FV149" s="111"/>
      <c r="FW149" s="111"/>
      <c r="FX149" s="111"/>
      <c r="FY149" s="111"/>
      <c r="FZ149" s="111"/>
      <c r="GA149" s="111"/>
      <c r="GB149" s="111"/>
      <c r="GC149" s="111"/>
      <c r="GD149" s="111"/>
      <c r="GE149" s="111"/>
      <c r="GF149" s="111"/>
      <c r="GG149" s="111"/>
      <c r="GH149" s="111"/>
      <c r="GI149" s="111"/>
      <c r="GJ149" s="111"/>
      <c r="GK149" s="111"/>
      <c r="GL149" s="111"/>
      <c r="GM149" s="111"/>
      <c r="GN149" s="111"/>
      <c r="GO149" s="111"/>
      <c r="GP149" s="111"/>
      <c r="GQ149" s="111"/>
      <c r="GR149" s="111"/>
      <c r="GS149" s="111"/>
      <c r="GT149" s="111"/>
      <c r="GU149" s="111"/>
      <c r="GV149" s="111"/>
      <c r="GW149" s="111"/>
      <c r="GX149" s="111"/>
      <c r="GY149" s="111"/>
      <c r="GZ149" s="111"/>
      <c r="HA149" s="111"/>
      <c r="HB149" s="111"/>
      <c r="HC149" s="111"/>
      <c r="HD149" s="111"/>
      <c r="HE149" s="111"/>
      <c r="HF149" s="111"/>
      <c r="HG149" s="111"/>
      <c r="HH149" s="111"/>
      <c r="HI149" s="111"/>
      <c r="HJ149" s="111"/>
      <c r="HK149" s="111"/>
      <c r="HL149" s="111"/>
      <c r="HM149" s="111"/>
      <c r="HN149" s="111"/>
      <c r="HO149" s="111"/>
      <c r="HP149" s="111"/>
      <c r="HQ149" s="111"/>
      <c r="HR149" s="111"/>
      <c r="HS149" s="111"/>
      <c r="HT149" s="111"/>
      <c r="HU149" s="111"/>
      <c r="HV149" s="111"/>
      <c r="HW149" s="111"/>
      <c r="HX149" s="111"/>
      <c r="HY149" s="111"/>
      <c r="HZ149" s="111"/>
      <c r="IA149" s="111"/>
      <c r="IB149" s="111"/>
      <c r="IC149" s="111"/>
      <c r="ID149" s="111"/>
      <c r="IE149" s="111"/>
      <c r="IF149" s="111"/>
      <c r="IG149" s="111"/>
      <c r="IH149" s="111"/>
      <c r="II149" s="111"/>
      <c r="IJ149" s="111"/>
      <c r="IK149" s="111"/>
      <c r="IL149" s="111"/>
      <c r="IM149" s="111"/>
      <c r="IN149" s="111"/>
      <c r="IO149" s="111"/>
      <c r="IP149" s="111"/>
      <c r="IQ149" s="111"/>
      <c r="IR149" s="111"/>
      <c r="IS149" s="111"/>
      <c r="IT149" s="111"/>
      <c r="IU149" s="111"/>
      <c r="IV149" s="111"/>
      <c r="IW149" s="111"/>
      <c r="IX149" s="111"/>
      <c r="IY149" s="111"/>
      <c r="IZ149" s="111"/>
      <c r="JA149" s="111"/>
      <c r="JB149" s="111"/>
      <c r="JC149" s="111"/>
      <c r="JD149" s="111"/>
      <c r="JE149" s="111"/>
      <c r="JF149" s="111"/>
      <c r="JG149" s="111"/>
      <c r="JH149" s="111"/>
      <c r="JI149" s="111"/>
      <c r="JJ149" s="111"/>
      <c r="JK149" s="111"/>
      <c r="JL149" s="111"/>
      <c r="JM149" s="111"/>
      <c r="JN149" s="111"/>
      <c r="JO149" s="111"/>
      <c r="JP149" s="111"/>
      <c r="JQ149" s="111"/>
      <c r="JR149" s="111"/>
      <c r="JS149" s="111"/>
      <c r="JT149" s="111"/>
      <c r="JU149" s="111"/>
      <c r="JV149" s="111"/>
      <c r="JW149" s="111"/>
      <c r="JX149" s="111"/>
      <c r="JY149" s="111"/>
      <c r="JZ149" s="111"/>
      <c r="KA149" s="111"/>
      <c r="KB149" s="111"/>
      <c r="KC149" s="111"/>
      <c r="KD149" s="111"/>
      <c r="KE149" s="111"/>
      <c r="KF149" s="111"/>
      <c r="KG149" s="111"/>
      <c r="KH149" s="111"/>
      <c r="KI149" s="111"/>
      <c r="KJ149" s="111"/>
      <c r="KK149" s="111"/>
      <c r="KL149" s="111"/>
      <c r="KM149" s="111"/>
      <c r="KN149" s="111"/>
      <c r="KO149" s="111"/>
      <c r="KP149" s="111"/>
      <c r="KQ149" s="111"/>
      <c r="KR149" s="111"/>
      <c r="KS149" s="111"/>
      <c r="KT149" s="111"/>
      <c r="KU149" s="111"/>
      <c r="KV149" s="111"/>
      <c r="KW149" s="111"/>
      <c r="KX149" s="111"/>
      <c r="KY149" s="111"/>
      <c r="KZ149" s="111"/>
      <c r="LA149" s="111"/>
      <c r="LB149" s="111"/>
      <c r="LC149" s="111"/>
      <c r="LD149" s="111"/>
      <c r="LE149" s="111"/>
      <c r="LF149" s="111"/>
      <c r="LG149" s="111"/>
      <c r="LH149" s="111"/>
      <c r="LI149" s="111"/>
      <c r="LJ149" s="111"/>
      <c r="LK149" s="111"/>
      <c r="LL149" s="111"/>
      <c r="LM149" s="111"/>
      <c r="LN149" s="111"/>
      <c r="LO149" s="111"/>
      <c r="LP149" s="111"/>
      <c r="LQ149" s="111"/>
      <c r="LR149" s="111"/>
      <c r="LS149" s="111"/>
      <c r="LT149" s="111"/>
      <c r="LU149" s="111"/>
      <c r="LV149" s="111"/>
      <c r="LW149" s="111"/>
      <c r="LX149" s="111"/>
      <c r="LY149" s="111"/>
      <c r="LZ149" s="111"/>
      <c r="MA149" s="111"/>
      <c r="MB149" s="111"/>
      <c r="MC149" s="111"/>
      <c r="MD149" s="111"/>
      <c r="ME149" s="111"/>
      <c r="MF149" s="111"/>
      <c r="MG149" s="111"/>
      <c r="MH149" s="111"/>
      <c r="MI149" s="111"/>
      <c r="MJ149" s="111"/>
      <c r="MK149" s="111"/>
      <c r="ML149" s="111"/>
      <c r="MM149" s="111"/>
      <c r="MN149" s="111"/>
      <c r="MO149" s="111"/>
      <c r="MP149" s="111"/>
      <c r="MQ149" s="111"/>
      <c r="MR149" s="111"/>
      <c r="MS149" s="111"/>
      <c r="MT149" s="111"/>
      <c r="MU149" s="111"/>
      <c r="MV149" s="111"/>
      <c r="MW149" s="111"/>
      <c r="MX149" s="111"/>
      <c r="MY149" s="111"/>
      <c r="MZ149" s="111"/>
      <c r="NA149" s="111"/>
      <c r="NB149" s="111"/>
      <c r="NC149" s="111"/>
      <c r="ND149" s="111"/>
      <c r="NE149" s="111"/>
      <c r="NF149" s="111"/>
      <c r="NG149" s="111"/>
      <c r="NH149" s="111"/>
      <c r="NI149" s="111"/>
      <c r="NJ149" s="111"/>
      <c r="NK149" s="111"/>
      <c r="NL149" s="111"/>
      <c r="NM149" s="111"/>
      <c r="NN149" s="111"/>
      <c r="NO149" s="111"/>
      <c r="NP149" s="111"/>
      <c r="NQ149" s="111"/>
      <c r="NR149" s="111"/>
      <c r="NS149" s="111"/>
      <c r="NT149" s="111"/>
      <c r="NU149" s="111"/>
      <c r="NV149" s="111"/>
      <c r="NW149" s="111"/>
      <c r="NX149" s="111"/>
      <c r="NY149" s="111"/>
      <c r="NZ149" s="111"/>
      <c r="OA149" s="111"/>
      <c r="OB149" s="111"/>
      <c r="OC149" s="111"/>
      <c r="OD149" s="111"/>
      <c r="OE149" s="111"/>
      <c r="OF149" s="111"/>
      <c r="OG149" s="111"/>
      <c r="OH149" s="111"/>
      <c r="OI149" s="111"/>
      <c r="OJ149" s="111"/>
      <c r="OK149" s="111"/>
      <c r="OL149" s="111"/>
      <c r="OM149" s="111"/>
      <c r="ON149" s="111"/>
      <c r="OO149" s="111"/>
      <c r="OP149" s="111"/>
      <c r="OQ149" s="111"/>
      <c r="OR149" s="111"/>
      <c r="OS149" s="111"/>
      <c r="OT149" s="111"/>
      <c r="OU149" s="111"/>
      <c r="OV149" s="111"/>
      <c r="OW149" s="111"/>
      <c r="OX149" s="111"/>
      <c r="OY149" s="111"/>
      <c r="OZ149" s="111"/>
      <c r="PA149" s="111"/>
      <c r="PB149" s="111"/>
      <c r="PC149" s="111"/>
      <c r="PD149" s="111"/>
      <c r="PE149" s="111"/>
      <c r="PF149" s="111"/>
      <c r="PG149" s="111"/>
      <c r="PH149" s="111"/>
      <c r="PI149" s="111"/>
      <c r="PJ149" s="111"/>
      <c r="PK149" s="111"/>
      <c r="PL149" s="111"/>
      <c r="PM149" s="111"/>
      <c r="PN149" s="111"/>
      <c r="PO149" s="111"/>
      <c r="PP149" s="111"/>
      <c r="PQ149" s="111"/>
      <c r="PR149" s="111"/>
      <c r="PS149" s="111"/>
      <c r="PT149" s="111"/>
      <c r="PU149" s="111"/>
      <c r="PV149" s="111"/>
      <c r="PW149" s="111"/>
      <c r="PX149" s="111"/>
      <c r="PY149" s="111"/>
      <c r="PZ149" s="111"/>
      <c r="QA149" s="111"/>
      <c r="QB149" s="111"/>
      <c r="QC149" s="111"/>
      <c r="QD149" s="111"/>
      <c r="QE149" s="111"/>
      <c r="QF149" s="111"/>
      <c r="QG149" s="111"/>
      <c r="QH149" s="111"/>
      <c r="QI149" s="111"/>
      <c r="QJ149" s="111"/>
      <c r="QK149" s="111"/>
      <c r="QL149" s="111"/>
      <c r="QM149" s="111"/>
      <c r="QN149" s="111"/>
      <c r="QO149" s="111"/>
      <c r="QP149" s="111"/>
      <c r="QQ149" s="111"/>
      <c r="QR149" s="111"/>
      <c r="QS149" s="111"/>
      <c r="QT149" s="111"/>
      <c r="QU149" s="111"/>
      <c r="QV149" s="111"/>
      <c r="QW149" s="111"/>
      <c r="QX149" s="111"/>
      <c r="QY149" s="111"/>
      <c r="QZ149" s="111"/>
      <c r="RA149" s="111"/>
      <c r="RB149" s="111"/>
      <c r="RC149" s="111"/>
      <c r="RD149" s="111"/>
      <c r="RE149" s="111"/>
      <c r="RF149" s="111"/>
      <c r="RG149" s="111"/>
      <c r="RH149" s="111"/>
      <c r="RI149" s="111"/>
      <c r="RJ149" s="111"/>
      <c r="RK149" s="111"/>
      <c r="RL149" s="111"/>
      <c r="RM149" s="111"/>
      <c r="RN149" s="111"/>
      <c r="RO149" s="111"/>
      <c r="RP149" s="111"/>
      <c r="RQ149" s="111"/>
      <c r="RR149" s="111"/>
      <c r="RS149" s="111"/>
      <c r="RT149" s="111"/>
      <c r="RU149" s="111"/>
      <c r="RV149" s="111"/>
      <c r="RW149" s="111"/>
      <c r="RX149" s="111"/>
      <c r="RY149" s="111"/>
      <c r="RZ149" s="111"/>
      <c r="SA149" s="111"/>
      <c r="SB149" s="111"/>
      <c r="SC149" s="111"/>
      <c r="SD149" s="111"/>
      <c r="SE149" s="111"/>
      <c r="SF149" s="111"/>
      <c r="SG149" s="111"/>
      <c r="SH149" s="111"/>
      <c r="SI149" s="111"/>
      <c r="SJ149" s="111"/>
      <c r="SK149" s="111"/>
      <c r="SL149" s="111"/>
      <c r="SM149" s="111"/>
      <c r="SN149" s="111"/>
      <c r="SO149" s="111"/>
      <c r="SP149" s="111"/>
      <c r="SQ149" s="111"/>
      <c r="SR149" s="111"/>
      <c r="SS149" s="111"/>
      <c r="ST149" s="111"/>
      <c r="SU149" s="111"/>
      <c r="SV149" s="111"/>
      <c r="SW149" s="111"/>
      <c r="SX149" s="111"/>
      <c r="SY149" s="111"/>
      <c r="SZ149" s="111"/>
      <c r="TA149" s="111"/>
      <c r="TB149" s="111"/>
      <c r="TC149" s="111"/>
      <c r="TD149" s="111"/>
      <c r="TE149" s="111"/>
      <c r="TF149" s="111"/>
      <c r="TG149" s="111"/>
      <c r="TH149" s="111"/>
      <c r="TI149" s="111"/>
      <c r="TJ149" s="111"/>
      <c r="TK149" s="111"/>
      <c r="TL149" s="111"/>
      <c r="TM149" s="111"/>
      <c r="TN149" s="111"/>
      <c r="TO149" s="111"/>
      <c r="TP149" s="111"/>
      <c r="TQ149" s="111"/>
      <c r="TR149" s="111"/>
      <c r="TS149" s="111"/>
      <c r="TT149" s="111"/>
      <c r="TU149" s="111"/>
      <c r="TV149" s="111"/>
      <c r="TW149" s="111"/>
      <c r="TX149" s="111"/>
      <c r="TY149" s="111"/>
      <c r="TZ149" s="111"/>
      <c r="UA149" s="111"/>
      <c r="UB149" s="111"/>
      <c r="UC149" s="111"/>
      <c r="UD149" s="111"/>
      <c r="UE149" s="111"/>
      <c r="UF149" s="111"/>
      <c r="UG149" s="111"/>
      <c r="UH149" s="111"/>
      <c r="UI149" s="111"/>
      <c r="UJ149" s="111"/>
      <c r="UK149" s="111"/>
      <c r="UL149" s="111"/>
      <c r="UM149" s="111"/>
      <c r="UN149" s="111"/>
      <c r="UO149" s="111"/>
      <c r="UP149" s="111"/>
      <c r="UQ149" s="111"/>
      <c r="UR149" s="111"/>
      <c r="US149" s="111"/>
      <c r="UT149" s="111"/>
      <c r="UU149" s="111"/>
      <c r="UV149" s="111"/>
      <c r="UW149" s="111"/>
      <c r="UX149" s="111"/>
      <c r="UY149" s="111"/>
      <c r="UZ149" s="111"/>
      <c r="VA149" s="111"/>
      <c r="VB149" s="111"/>
      <c r="VC149" s="111"/>
      <c r="VD149" s="111"/>
      <c r="VE149" s="111"/>
      <c r="VF149" s="111"/>
      <c r="VG149" s="111"/>
      <c r="VH149" s="111"/>
      <c r="VI149" s="111"/>
      <c r="VJ149" s="111"/>
      <c r="VK149" s="111"/>
      <c r="VL149" s="111"/>
      <c r="VM149" s="111"/>
      <c r="VN149" s="111"/>
      <c r="VO149" s="111"/>
      <c r="VP149" s="111"/>
      <c r="VQ149" s="111"/>
      <c r="VR149" s="111"/>
      <c r="VS149" s="111"/>
      <c r="VT149" s="111"/>
      <c r="VU149" s="111"/>
      <c r="VV149" s="111"/>
      <c r="VW149" s="111"/>
      <c r="VX149" s="111"/>
      <c r="VY149" s="111"/>
      <c r="VZ149" s="111"/>
      <c r="WA149" s="111"/>
      <c r="WB149" s="111"/>
      <c r="WC149" s="111"/>
      <c r="WD149" s="111"/>
      <c r="WE149" s="111"/>
      <c r="WF149" s="111"/>
      <c r="WG149" s="111"/>
      <c r="WH149" s="111"/>
      <c r="WI149" s="111"/>
      <c r="WJ149" s="111"/>
      <c r="WK149" s="111"/>
      <c r="WL149" s="111"/>
      <c r="WM149" s="111"/>
      <c r="WN149" s="111"/>
      <c r="WO149" s="111"/>
      <c r="WP149" s="111"/>
      <c r="WQ149" s="111"/>
      <c r="WR149" s="111"/>
      <c r="WS149" s="111"/>
      <c r="WT149" s="111"/>
      <c r="WU149" s="111"/>
      <c r="WV149" s="111"/>
      <c r="WW149" s="111"/>
      <c r="WX149" s="111"/>
      <c r="WY149" s="111"/>
      <c r="WZ149" s="111"/>
      <c r="XA149" s="111"/>
      <c r="XB149" s="111"/>
      <c r="XC149" s="111"/>
      <c r="XD149" s="111"/>
      <c r="XE149" s="111"/>
      <c r="XF149" s="111"/>
      <c r="XG149" s="111"/>
      <c r="XH149" s="111"/>
      <c r="XI149" s="111"/>
      <c r="XJ149" s="111"/>
      <c r="XK149" s="111"/>
      <c r="XL149" s="111"/>
      <c r="XM149" s="111"/>
      <c r="XN149" s="111"/>
      <c r="XO149" s="111"/>
      <c r="XP149" s="111"/>
      <c r="XQ149" s="111"/>
      <c r="XR149" s="111"/>
      <c r="XS149" s="111"/>
      <c r="XT149" s="111"/>
      <c r="XU149" s="111"/>
      <c r="XV149" s="111"/>
      <c r="XW149" s="111"/>
      <c r="XX149" s="111"/>
      <c r="XY149" s="111"/>
      <c r="XZ149" s="111"/>
      <c r="YA149" s="111"/>
      <c r="YB149" s="111"/>
      <c r="YC149" s="111"/>
      <c r="YD149" s="111"/>
      <c r="YE149" s="111"/>
      <c r="YF149" s="111"/>
      <c r="YG149" s="111"/>
      <c r="YH149" s="111"/>
      <c r="YI149" s="111"/>
      <c r="YJ149" s="111"/>
      <c r="YK149" s="111"/>
      <c r="YL149" s="111"/>
      <c r="YM149" s="111"/>
      <c r="YN149" s="111"/>
      <c r="YO149" s="111"/>
      <c r="YP149" s="111"/>
      <c r="YQ149" s="111"/>
      <c r="YR149" s="111"/>
      <c r="YS149" s="111"/>
      <c r="YT149" s="111"/>
      <c r="YU149" s="111"/>
      <c r="YV149" s="111"/>
      <c r="YW149" s="111"/>
      <c r="YX149" s="111"/>
      <c r="YY149" s="111"/>
      <c r="YZ149" s="111"/>
      <c r="ZA149" s="111"/>
      <c r="ZB149" s="111"/>
      <c r="ZC149" s="111"/>
      <c r="ZD149" s="111"/>
      <c r="ZE149" s="111"/>
      <c r="ZF149" s="111"/>
      <c r="ZG149" s="111"/>
      <c r="ZH149" s="111"/>
      <c r="ZI149" s="111"/>
      <c r="ZJ149" s="111"/>
      <c r="ZK149" s="111"/>
      <c r="ZL149" s="111"/>
      <c r="ZM149" s="111"/>
      <c r="ZN149" s="111"/>
      <c r="ZO149" s="111"/>
      <c r="ZP149" s="111"/>
      <c r="ZQ149" s="111"/>
      <c r="ZR149" s="111"/>
      <c r="ZS149" s="111"/>
      <c r="ZT149" s="111"/>
      <c r="ZU149" s="111"/>
      <c r="ZV149" s="111"/>
      <c r="ZW149" s="111"/>
      <c r="ZX149" s="111"/>
      <c r="ZY149" s="111"/>
      <c r="ZZ149" s="111"/>
      <c r="AAA149" s="111"/>
      <c r="AAB149" s="111"/>
      <c r="AAC149" s="111"/>
      <c r="AAD149" s="111"/>
      <c r="AAE149" s="111"/>
      <c r="AAF149" s="111"/>
      <c r="AAG149" s="111"/>
      <c r="AAH149" s="111"/>
      <c r="AAI149" s="111"/>
      <c r="AAJ149" s="111"/>
      <c r="AAK149" s="111"/>
      <c r="AAL149" s="111"/>
      <c r="AAM149" s="111"/>
      <c r="AAN149" s="111"/>
      <c r="AAO149" s="111"/>
      <c r="AAP149" s="111"/>
      <c r="AAQ149" s="111"/>
      <c r="AAR149" s="111"/>
      <c r="AAS149" s="111"/>
      <c r="AAT149" s="111"/>
      <c r="AAU149" s="111"/>
      <c r="AAV149" s="111"/>
      <c r="AAW149" s="111"/>
      <c r="AAX149" s="111"/>
      <c r="AAY149" s="111"/>
      <c r="AAZ149" s="111"/>
      <c r="ABA149" s="111"/>
      <c r="ABB149" s="111"/>
      <c r="ABC149" s="111"/>
      <c r="ABD149" s="111"/>
      <c r="ABE149" s="111"/>
      <c r="ABF149" s="111"/>
      <c r="ABG149" s="111"/>
      <c r="ABH149" s="111"/>
      <c r="ABI149" s="111"/>
      <c r="ABJ149" s="111"/>
      <c r="ABK149" s="111"/>
      <c r="ABL149" s="111"/>
      <c r="ABM149" s="111"/>
      <c r="ABN149" s="111"/>
      <c r="ABO149" s="111"/>
      <c r="ABP149" s="111"/>
      <c r="ABQ149" s="111"/>
      <c r="ABR149" s="111"/>
      <c r="ABS149" s="111"/>
      <c r="ABT149" s="111"/>
      <c r="ABU149" s="111"/>
      <c r="ABV149" s="111"/>
      <c r="ABW149" s="111"/>
      <c r="ABX149" s="111"/>
      <c r="ABY149" s="111"/>
      <c r="ABZ149" s="111"/>
      <c r="ACA149" s="111"/>
      <c r="ACB149" s="111"/>
      <c r="ACC149" s="111"/>
      <c r="ACD149" s="111"/>
      <c r="ACE149" s="111"/>
      <c r="ACF149" s="111"/>
      <c r="ACG149" s="111"/>
      <c r="ACH149" s="111"/>
      <c r="ACI149" s="111"/>
      <c r="ACJ149" s="111"/>
      <c r="ACK149" s="111"/>
      <c r="ACL149" s="111"/>
      <c r="ACM149" s="111"/>
      <c r="ACN149" s="111"/>
      <c r="ACO149" s="111"/>
      <c r="ACP149" s="111"/>
      <c r="ACQ149" s="111"/>
      <c r="ACR149" s="111"/>
      <c r="ACS149" s="111"/>
      <c r="ACT149" s="111"/>
      <c r="ACU149" s="111"/>
      <c r="ACV149" s="111"/>
      <c r="ACW149" s="111"/>
      <c r="ACX149" s="111"/>
      <c r="ACY149" s="111"/>
      <c r="ACZ149" s="111"/>
      <c r="ADA149" s="111"/>
      <c r="ADB149" s="111"/>
      <c r="ADC149" s="111"/>
      <c r="ADD149" s="111"/>
      <c r="ADE149" s="111"/>
      <c r="ADF149" s="111"/>
      <c r="ADG149" s="111"/>
      <c r="ADH149" s="111"/>
      <c r="ADI149" s="111"/>
      <c r="ADJ149" s="111"/>
      <c r="ADK149" s="111"/>
      <c r="ADL149" s="111"/>
      <c r="ADM149" s="111"/>
      <c r="ADN149" s="111"/>
      <c r="ADO149" s="111"/>
      <c r="ADP149" s="111"/>
      <c r="ADQ149" s="111"/>
      <c r="ADR149" s="111"/>
      <c r="ADS149" s="111"/>
      <c r="ADT149" s="111"/>
      <c r="ADU149" s="111"/>
      <c r="ADV149" s="111"/>
      <c r="ADW149" s="111"/>
      <c r="ADX149" s="111"/>
      <c r="ADY149" s="111"/>
      <c r="ADZ149" s="111"/>
      <c r="AEA149" s="111"/>
      <c r="AEB149" s="111"/>
      <c r="AEC149" s="111"/>
      <c r="AED149" s="111"/>
      <c r="AEE149" s="111"/>
      <c r="AEF149" s="111"/>
      <c r="AEG149" s="111"/>
      <c r="AEH149" s="111"/>
      <c r="AEI149" s="111"/>
      <c r="AEJ149" s="111"/>
      <c r="AEK149" s="111"/>
      <c r="AEL149" s="111"/>
      <c r="AEM149" s="111"/>
      <c r="AEN149" s="111"/>
      <c r="AEO149" s="111"/>
      <c r="AEP149" s="111"/>
      <c r="AEQ149" s="111"/>
      <c r="AER149" s="111"/>
      <c r="AES149" s="111"/>
      <c r="AET149" s="111"/>
      <c r="AEU149" s="111"/>
      <c r="AEV149" s="111"/>
      <c r="AEW149" s="111"/>
      <c r="AEX149" s="111"/>
      <c r="AEY149" s="111"/>
      <c r="AEZ149" s="111"/>
      <c r="AFA149" s="111"/>
      <c r="AFB149" s="111"/>
      <c r="AFC149" s="111"/>
      <c r="AFD149" s="111"/>
      <c r="AFE149" s="111"/>
      <c r="AFF149" s="111"/>
      <c r="AFG149" s="111"/>
      <c r="AFH149" s="111"/>
      <c r="AFI149" s="111"/>
      <c r="AFJ149" s="111"/>
      <c r="AFK149" s="111"/>
      <c r="AFL149" s="111"/>
      <c r="AFM149" s="111"/>
      <c r="AFN149" s="111"/>
      <c r="AFO149" s="111"/>
      <c r="AFP149" s="111"/>
      <c r="AFQ149" s="111"/>
      <c r="AFR149" s="111"/>
      <c r="AFS149" s="111"/>
      <c r="AFT149" s="111"/>
      <c r="AFU149" s="111"/>
      <c r="AFV149" s="111"/>
      <c r="AFW149" s="111"/>
      <c r="AFX149" s="111"/>
      <c r="AFY149" s="111"/>
      <c r="AFZ149" s="111"/>
      <c r="AGA149" s="111"/>
      <c r="AGB149" s="111"/>
      <c r="AGC149" s="111"/>
      <c r="AGD149" s="111"/>
      <c r="AGE149" s="111"/>
      <c r="AGF149" s="111"/>
      <c r="AGG149" s="111"/>
      <c r="AGH149" s="111"/>
      <c r="AGI149" s="111"/>
      <c r="AGJ149" s="111"/>
      <c r="AGK149" s="111"/>
      <c r="AGL149" s="111"/>
      <c r="AGM149" s="111"/>
      <c r="AGN149" s="111"/>
      <c r="AGO149" s="111"/>
      <c r="AGP149" s="111"/>
      <c r="AGQ149" s="111"/>
      <c r="AGR149" s="111"/>
      <c r="AGS149" s="111"/>
      <c r="AGT149" s="111"/>
      <c r="AGU149" s="111"/>
      <c r="AGV149" s="111"/>
      <c r="AGW149" s="111"/>
      <c r="AGX149" s="111"/>
      <c r="AGY149" s="111"/>
      <c r="AGZ149" s="111"/>
      <c r="AHA149" s="111"/>
      <c r="AHB149" s="111"/>
      <c r="AHC149" s="111"/>
      <c r="AHD149" s="111"/>
      <c r="AHE149" s="111"/>
      <c r="AHF149" s="111"/>
      <c r="AHG149" s="111"/>
      <c r="AHH149" s="111"/>
      <c r="AHI149" s="111"/>
      <c r="AHJ149" s="111"/>
      <c r="AHK149" s="111"/>
      <c r="AHL149" s="111"/>
      <c r="AHM149" s="111"/>
      <c r="AHN149" s="111"/>
      <c r="AHO149" s="111"/>
      <c r="AHP149" s="111"/>
      <c r="AHQ149" s="111"/>
      <c r="AHR149" s="111"/>
      <c r="AHS149" s="111"/>
      <c r="AHT149" s="111"/>
      <c r="AHU149" s="111"/>
      <c r="AHV149" s="111"/>
      <c r="AHW149" s="111"/>
    </row>
    <row r="150" spans="1:907" s="3" customFormat="1" ht="14.4" customHeight="1" x14ac:dyDescent="0.3">
      <c r="A150" s="85"/>
      <c r="B150" s="34" t="s">
        <v>235</v>
      </c>
      <c r="C150" s="33"/>
      <c r="D150" s="33"/>
      <c r="E150" s="55"/>
      <c r="F150" s="95"/>
      <c r="G150" s="95"/>
      <c r="H150" s="55"/>
      <c r="I150" s="33"/>
      <c r="J150" s="33"/>
      <c r="K150" s="35"/>
      <c r="L150" s="36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1"/>
      <c r="CC150" s="111"/>
      <c r="CD150" s="111"/>
      <c r="CE150" s="111"/>
      <c r="CF150" s="111"/>
      <c r="CG150" s="111"/>
      <c r="CH150" s="111"/>
      <c r="CI150" s="111"/>
      <c r="CJ150" s="111"/>
      <c r="CK150" s="111"/>
      <c r="CL150" s="111"/>
      <c r="CM150" s="111"/>
      <c r="CN150" s="111"/>
      <c r="CO150" s="111"/>
      <c r="CP150" s="111"/>
      <c r="CQ150" s="111"/>
      <c r="CR150" s="111"/>
      <c r="CS150" s="111"/>
      <c r="CT150" s="111"/>
      <c r="CU150" s="111"/>
      <c r="CV150" s="111"/>
      <c r="CW150" s="111"/>
      <c r="CX150" s="111"/>
      <c r="CY150" s="111"/>
      <c r="CZ150" s="111"/>
      <c r="DA150" s="111"/>
      <c r="DB150" s="111"/>
      <c r="DC150" s="111"/>
      <c r="DD150" s="111"/>
      <c r="DE150" s="111"/>
      <c r="DF150" s="111"/>
      <c r="DG150" s="111"/>
      <c r="DH150" s="111"/>
      <c r="DI150" s="111"/>
      <c r="DJ150" s="111"/>
      <c r="DK150" s="111"/>
      <c r="DL150" s="111"/>
      <c r="DM150" s="111"/>
      <c r="DN150" s="111"/>
      <c r="DO150" s="111"/>
      <c r="DP150" s="111"/>
      <c r="DQ150" s="111"/>
      <c r="DR150" s="111"/>
      <c r="DS150" s="111"/>
      <c r="DT150" s="111"/>
      <c r="DU150" s="111"/>
      <c r="DV150" s="111"/>
      <c r="DW150" s="111"/>
      <c r="DX150" s="111"/>
      <c r="DY150" s="111"/>
      <c r="DZ150" s="111"/>
      <c r="EA150" s="111"/>
      <c r="EB150" s="111"/>
      <c r="EC150" s="111"/>
      <c r="ED150" s="111"/>
      <c r="EE150" s="111"/>
      <c r="EF150" s="111"/>
      <c r="EG150" s="111"/>
      <c r="EH150" s="111"/>
      <c r="EI150" s="111"/>
      <c r="EJ150" s="111"/>
      <c r="EK150" s="111"/>
      <c r="EL150" s="111"/>
      <c r="EM150" s="111"/>
      <c r="EN150" s="111"/>
      <c r="EO150" s="111"/>
      <c r="EP150" s="111"/>
      <c r="EQ150" s="111"/>
      <c r="ER150" s="111"/>
      <c r="ES150" s="111"/>
      <c r="ET150" s="111"/>
      <c r="EU150" s="111"/>
      <c r="EV150" s="111"/>
      <c r="EW150" s="111"/>
      <c r="EX150" s="111"/>
      <c r="EY150" s="111"/>
      <c r="EZ150" s="111"/>
      <c r="FA150" s="111"/>
      <c r="FB150" s="111"/>
      <c r="FC150" s="111"/>
      <c r="FD150" s="111"/>
      <c r="FE150" s="111"/>
      <c r="FF150" s="111"/>
      <c r="FG150" s="111"/>
      <c r="FH150" s="111"/>
      <c r="FI150" s="111"/>
      <c r="FJ150" s="111"/>
      <c r="FK150" s="111"/>
      <c r="FL150" s="111"/>
      <c r="FM150" s="111"/>
      <c r="FN150" s="111"/>
      <c r="FO150" s="111"/>
      <c r="FP150" s="111"/>
      <c r="FQ150" s="111"/>
      <c r="FR150" s="111"/>
      <c r="FS150" s="111"/>
      <c r="FT150" s="111"/>
      <c r="FU150" s="111"/>
      <c r="FV150" s="111"/>
      <c r="FW150" s="111"/>
      <c r="FX150" s="111"/>
      <c r="FY150" s="111"/>
      <c r="FZ150" s="111"/>
      <c r="GA150" s="111"/>
      <c r="GB150" s="111"/>
      <c r="GC150" s="111"/>
      <c r="GD150" s="111"/>
      <c r="GE150" s="111"/>
      <c r="GF150" s="111"/>
      <c r="GG150" s="111"/>
      <c r="GH150" s="111"/>
      <c r="GI150" s="111"/>
      <c r="GJ150" s="111"/>
      <c r="GK150" s="111"/>
      <c r="GL150" s="111"/>
      <c r="GM150" s="111"/>
      <c r="GN150" s="111"/>
      <c r="GO150" s="111"/>
      <c r="GP150" s="111"/>
      <c r="GQ150" s="111"/>
      <c r="GR150" s="111"/>
      <c r="GS150" s="111"/>
      <c r="GT150" s="111"/>
      <c r="GU150" s="111"/>
      <c r="GV150" s="111"/>
      <c r="GW150" s="111"/>
      <c r="GX150" s="111"/>
      <c r="GY150" s="111"/>
      <c r="GZ150" s="111"/>
      <c r="HA150" s="111"/>
      <c r="HB150" s="111"/>
      <c r="HC150" s="111"/>
      <c r="HD150" s="111"/>
      <c r="HE150" s="111"/>
      <c r="HF150" s="111"/>
      <c r="HG150" s="111"/>
      <c r="HH150" s="111"/>
      <c r="HI150" s="111"/>
      <c r="HJ150" s="111"/>
      <c r="HK150" s="111"/>
      <c r="HL150" s="111"/>
      <c r="HM150" s="111"/>
      <c r="HN150" s="111"/>
      <c r="HO150" s="111"/>
      <c r="HP150" s="111"/>
      <c r="HQ150" s="111"/>
      <c r="HR150" s="111"/>
      <c r="HS150" s="111"/>
      <c r="HT150" s="111"/>
      <c r="HU150" s="111"/>
      <c r="HV150" s="111"/>
      <c r="HW150" s="111"/>
      <c r="HX150" s="111"/>
      <c r="HY150" s="111"/>
      <c r="HZ150" s="111"/>
      <c r="IA150" s="111"/>
      <c r="IB150" s="111"/>
      <c r="IC150" s="111"/>
      <c r="ID150" s="111"/>
      <c r="IE150" s="111"/>
      <c r="IF150" s="111"/>
      <c r="IG150" s="111"/>
      <c r="IH150" s="111"/>
      <c r="II150" s="111"/>
      <c r="IJ150" s="111"/>
      <c r="IK150" s="111"/>
      <c r="IL150" s="111"/>
      <c r="IM150" s="111"/>
      <c r="IN150" s="111"/>
      <c r="IO150" s="111"/>
      <c r="IP150" s="111"/>
      <c r="IQ150" s="111"/>
      <c r="IR150" s="111"/>
      <c r="IS150" s="111"/>
      <c r="IT150" s="111"/>
      <c r="IU150" s="111"/>
      <c r="IV150" s="111"/>
      <c r="IW150" s="111"/>
      <c r="IX150" s="111"/>
      <c r="IY150" s="111"/>
      <c r="IZ150" s="111"/>
      <c r="JA150" s="111"/>
      <c r="JB150" s="111"/>
      <c r="JC150" s="111"/>
      <c r="JD150" s="111"/>
      <c r="JE150" s="111"/>
      <c r="JF150" s="111"/>
      <c r="JG150" s="111"/>
      <c r="JH150" s="111"/>
      <c r="JI150" s="111"/>
      <c r="JJ150" s="111"/>
      <c r="JK150" s="111"/>
      <c r="JL150" s="111"/>
      <c r="JM150" s="111"/>
      <c r="JN150" s="111"/>
      <c r="JO150" s="111"/>
      <c r="JP150" s="111"/>
      <c r="JQ150" s="111"/>
      <c r="JR150" s="111"/>
      <c r="JS150" s="111"/>
      <c r="JT150" s="111"/>
      <c r="JU150" s="111"/>
      <c r="JV150" s="111"/>
      <c r="JW150" s="111"/>
      <c r="JX150" s="111"/>
      <c r="JY150" s="111"/>
      <c r="JZ150" s="111"/>
      <c r="KA150" s="111"/>
      <c r="KB150" s="111"/>
      <c r="KC150" s="111"/>
      <c r="KD150" s="111"/>
      <c r="KE150" s="111"/>
      <c r="KF150" s="111"/>
      <c r="KG150" s="111"/>
      <c r="KH150" s="111"/>
      <c r="KI150" s="111"/>
      <c r="KJ150" s="111"/>
      <c r="KK150" s="111"/>
      <c r="KL150" s="111"/>
      <c r="KM150" s="111"/>
      <c r="KN150" s="111"/>
      <c r="KO150" s="111"/>
      <c r="KP150" s="111"/>
      <c r="KQ150" s="111"/>
      <c r="KR150" s="111"/>
      <c r="KS150" s="111"/>
      <c r="KT150" s="111"/>
      <c r="KU150" s="111"/>
      <c r="KV150" s="111"/>
      <c r="KW150" s="111"/>
      <c r="KX150" s="111"/>
      <c r="KY150" s="111"/>
      <c r="KZ150" s="111"/>
      <c r="LA150" s="111"/>
      <c r="LB150" s="111"/>
      <c r="LC150" s="111"/>
      <c r="LD150" s="111"/>
      <c r="LE150" s="111"/>
      <c r="LF150" s="111"/>
      <c r="LG150" s="111"/>
      <c r="LH150" s="111"/>
      <c r="LI150" s="111"/>
      <c r="LJ150" s="111"/>
      <c r="LK150" s="111"/>
      <c r="LL150" s="111"/>
      <c r="LM150" s="111"/>
      <c r="LN150" s="111"/>
      <c r="LO150" s="111"/>
      <c r="LP150" s="111"/>
      <c r="LQ150" s="111"/>
      <c r="LR150" s="111"/>
      <c r="LS150" s="111"/>
      <c r="LT150" s="111"/>
      <c r="LU150" s="111"/>
      <c r="LV150" s="111"/>
      <c r="LW150" s="111"/>
      <c r="LX150" s="111"/>
      <c r="LY150" s="111"/>
      <c r="LZ150" s="111"/>
      <c r="MA150" s="111"/>
      <c r="MB150" s="111"/>
      <c r="MC150" s="111"/>
      <c r="MD150" s="111"/>
      <c r="ME150" s="111"/>
      <c r="MF150" s="111"/>
      <c r="MG150" s="111"/>
      <c r="MH150" s="111"/>
      <c r="MI150" s="111"/>
      <c r="MJ150" s="111"/>
      <c r="MK150" s="111"/>
      <c r="ML150" s="111"/>
      <c r="MM150" s="111"/>
      <c r="MN150" s="111"/>
      <c r="MO150" s="111"/>
      <c r="MP150" s="111"/>
      <c r="MQ150" s="111"/>
      <c r="MR150" s="111"/>
      <c r="MS150" s="111"/>
      <c r="MT150" s="111"/>
      <c r="MU150" s="111"/>
      <c r="MV150" s="111"/>
      <c r="MW150" s="111"/>
      <c r="MX150" s="111"/>
      <c r="MY150" s="111"/>
      <c r="MZ150" s="111"/>
      <c r="NA150" s="111"/>
      <c r="NB150" s="111"/>
      <c r="NC150" s="111"/>
      <c r="ND150" s="111"/>
      <c r="NE150" s="111"/>
      <c r="NF150" s="111"/>
      <c r="NG150" s="111"/>
      <c r="NH150" s="111"/>
      <c r="NI150" s="111"/>
      <c r="NJ150" s="111"/>
      <c r="NK150" s="111"/>
      <c r="NL150" s="111"/>
      <c r="NM150" s="111"/>
      <c r="NN150" s="111"/>
      <c r="NO150" s="111"/>
      <c r="NP150" s="111"/>
      <c r="NQ150" s="111"/>
      <c r="NR150" s="111"/>
      <c r="NS150" s="111"/>
      <c r="NT150" s="111"/>
      <c r="NU150" s="111"/>
      <c r="NV150" s="111"/>
      <c r="NW150" s="111"/>
      <c r="NX150" s="111"/>
      <c r="NY150" s="111"/>
      <c r="NZ150" s="111"/>
      <c r="OA150" s="111"/>
      <c r="OB150" s="111"/>
      <c r="OC150" s="111"/>
      <c r="OD150" s="111"/>
      <c r="OE150" s="111"/>
      <c r="OF150" s="111"/>
      <c r="OG150" s="111"/>
      <c r="OH150" s="111"/>
      <c r="OI150" s="111"/>
      <c r="OJ150" s="111"/>
      <c r="OK150" s="111"/>
      <c r="OL150" s="111"/>
      <c r="OM150" s="111"/>
      <c r="ON150" s="111"/>
      <c r="OO150" s="111"/>
      <c r="OP150" s="111"/>
      <c r="OQ150" s="111"/>
      <c r="OR150" s="111"/>
      <c r="OS150" s="111"/>
      <c r="OT150" s="111"/>
      <c r="OU150" s="111"/>
      <c r="OV150" s="111"/>
      <c r="OW150" s="111"/>
      <c r="OX150" s="111"/>
      <c r="OY150" s="111"/>
      <c r="OZ150" s="111"/>
      <c r="PA150" s="111"/>
      <c r="PB150" s="111"/>
      <c r="PC150" s="111"/>
      <c r="PD150" s="111"/>
      <c r="PE150" s="111"/>
      <c r="PF150" s="111"/>
      <c r="PG150" s="111"/>
      <c r="PH150" s="111"/>
      <c r="PI150" s="111"/>
      <c r="PJ150" s="111"/>
      <c r="PK150" s="111"/>
      <c r="PL150" s="111"/>
      <c r="PM150" s="111"/>
      <c r="PN150" s="111"/>
      <c r="PO150" s="111"/>
      <c r="PP150" s="111"/>
      <c r="PQ150" s="111"/>
      <c r="PR150" s="111"/>
      <c r="PS150" s="111"/>
      <c r="PT150" s="111"/>
      <c r="PU150" s="111"/>
      <c r="PV150" s="111"/>
      <c r="PW150" s="111"/>
      <c r="PX150" s="111"/>
      <c r="PY150" s="111"/>
      <c r="PZ150" s="111"/>
      <c r="QA150" s="111"/>
      <c r="QB150" s="111"/>
      <c r="QC150" s="111"/>
      <c r="QD150" s="111"/>
      <c r="QE150" s="111"/>
      <c r="QF150" s="111"/>
      <c r="QG150" s="111"/>
      <c r="QH150" s="111"/>
      <c r="QI150" s="111"/>
      <c r="QJ150" s="111"/>
      <c r="QK150" s="111"/>
      <c r="QL150" s="111"/>
      <c r="QM150" s="111"/>
      <c r="QN150" s="111"/>
      <c r="QO150" s="111"/>
      <c r="QP150" s="111"/>
      <c r="QQ150" s="111"/>
      <c r="QR150" s="111"/>
      <c r="QS150" s="111"/>
      <c r="QT150" s="111"/>
      <c r="QU150" s="111"/>
      <c r="QV150" s="111"/>
      <c r="QW150" s="111"/>
      <c r="QX150" s="111"/>
      <c r="QY150" s="111"/>
      <c r="QZ150" s="111"/>
      <c r="RA150" s="111"/>
      <c r="RB150" s="111"/>
      <c r="RC150" s="111"/>
      <c r="RD150" s="111"/>
      <c r="RE150" s="111"/>
      <c r="RF150" s="111"/>
      <c r="RG150" s="111"/>
      <c r="RH150" s="111"/>
      <c r="RI150" s="111"/>
      <c r="RJ150" s="111"/>
      <c r="RK150" s="111"/>
      <c r="RL150" s="111"/>
      <c r="RM150" s="111"/>
      <c r="RN150" s="111"/>
      <c r="RO150" s="111"/>
      <c r="RP150" s="111"/>
      <c r="RQ150" s="111"/>
      <c r="RR150" s="111"/>
      <c r="RS150" s="111"/>
      <c r="RT150" s="111"/>
      <c r="RU150" s="111"/>
      <c r="RV150" s="111"/>
      <c r="RW150" s="111"/>
      <c r="RX150" s="111"/>
      <c r="RY150" s="111"/>
      <c r="RZ150" s="111"/>
      <c r="SA150" s="111"/>
      <c r="SB150" s="111"/>
      <c r="SC150" s="111"/>
      <c r="SD150" s="111"/>
      <c r="SE150" s="111"/>
      <c r="SF150" s="111"/>
      <c r="SG150" s="111"/>
      <c r="SH150" s="111"/>
      <c r="SI150" s="111"/>
      <c r="SJ150" s="111"/>
      <c r="SK150" s="111"/>
      <c r="SL150" s="111"/>
      <c r="SM150" s="111"/>
      <c r="SN150" s="111"/>
      <c r="SO150" s="111"/>
      <c r="SP150" s="111"/>
      <c r="SQ150" s="111"/>
      <c r="SR150" s="111"/>
      <c r="SS150" s="111"/>
      <c r="ST150" s="111"/>
      <c r="SU150" s="111"/>
      <c r="SV150" s="111"/>
      <c r="SW150" s="111"/>
      <c r="SX150" s="111"/>
      <c r="SY150" s="111"/>
      <c r="SZ150" s="111"/>
      <c r="TA150" s="111"/>
      <c r="TB150" s="111"/>
      <c r="TC150" s="111"/>
      <c r="TD150" s="111"/>
      <c r="TE150" s="111"/>
      <c r="TF150" s="111"/>
      <c r="TG150" s="111"/>
      <c r="TH150" s="111"/>
      <c r="TI150" s="111"/>
      <c r="TJ150" s="111"/>
      <c r="TK150" s="111"/>
      <c r="TL150" s="111"/>
      <c r="TM150" s="111"/>
      <c r="TN150" s="111"/>
      <c r="TO150" s="111"/>
      <c r="TP150" s="111"/>
      <c r="TQ150" s="111"/>
      <c r="TR150" s="111"/>
      <c r="TS150" s="111"/>
      <c r="TT150" s="111"/>
      <c r="TU150" s="111"/>
      <c r="TV150" s="111"/>
      <c r="TW150" s="111"/>
      <c r="TX150" s="111"/>
      <c r="TY150" s="111"/>
      <c r="TZ150" s="111"/>
      <c r="UA150" s="111"/>
      <c r="UB150" s="111"/>
      <c r="UC150" s="111"/>
      <c r="UD150" s="111"/>
      <c r="UE150" s="111"/>
      <c r="UF150" s="111"/>
      <c r="UG150" s="111"/>
      <c r="UH150" s="111"/>
      <c r="UI150" s="111"/>
      <c r="UJ150" s="111"/>
      <c r="UK150" s="111"/>
      <c r="UL150" s="111"/>
      <c r="UM150" s="111"/>
      <c r="UN150" s="111"/>
      <c r="UO150" s="111"/>
      <c r="UP150" s="111"/>
      <c r="UQ150" s="111"/>
      <c r="UR150" s="111"/>
      <c r="US150" s="111"/>
      <c r="UT150" s="111"/>
      <c r="UU150" s="111"/>
      <c r="UV150" s="111"/>
      <c r="UW150" s="111"/>
      <c r="UX150" s="111"/>
      <c r="UY150" s="111"/>
      <c r="UZ150" s="111"/>
      <c r="VA150" s="111"/>
      <c r="VB150" s="111"/>
      <c r="VC150" s="111"/>
      <c r="VD150" s="111"/>
      <c r="VE150" s="111"/>
      <c r="VF150" s="111"/>
      <c r="VG150" s="111"/>
      <c r="VH150" s="111"/>
      <c r="VI150" s="111"/>
      <c r="VJ150" s="111"/>
      <c r="VK150" s="111"/>
      <c r="VL150" s="111"/>
      <c r="VM150" s="111"/>
      <c r="VN150" s="111"/>
      <c r="VO150" s="111"/>
      <c r="VP150" s="111"/>
      <c r="VQ150" s="111"/>
      <c r="VR150" s="111"/>
      <c r="VS150" s="111"/>
      <c r="VT150" s="111"/>
      <c r="VU150" s="111"/>
      <c r="VV150" s="111"/>
      <c r="VW150" s="111"/>
      <c r="VX150" s="111"/>
      <c r="VY150" s="111"/>
      <c r="VZ150" s="111"/>
      <c r="WA150" s="111"/>
      <c r="WB150" s="111"/>
      <c r="WC150" s="111"/>
      <c r="WD150" s="111"/>
      <c r="WE150" s="111"/>
      <c r="WF150" s="111"/>
      <c r="WG150" s="111"/>
      <c r="WH150" s="111"/>
      <c r="WI150" s="111"/>
      <c r="WJ150" s="111"/>
      <c r="WK150" s="111"/>
      <c r="WL150" s="111"/>
      <c r="WM150" s="111"/>
      <c r="WN150" s="111"/>
      <c r="WO150" s="111"/>
      <c r="WP150" s="111"/>
      <c r="WQ150" s="111"/>
      <c r="WR150" s="111"/>
      <c r="WS150" s="111"/>
      <c r="WT150" s="111"/>
      <c r="WU150" s="111"/>
      <c r="WV150" s="111"/>
      <c r="WW150" s="111"/>
      <c r="WX150" s="111"/>
      <c r="WY150" s="111"/>
      <c r="WZ150" s="111"/>
      <c r="XA150" s="111"/>
      <c r="XB150" s="111"/>
      <c r="XC150" s="111"/>
      <c r="XD150" s="111"/>
      <c r="XE150" s="111"/>
      <c r="XF150" s="111"/>
      <c r="XG150" s="111"/>
      <c r="XH150" s="111"/>
      <c r="XI150" s="111"/>
      <c r="XJ150" s="111"/>
      <c r="XK150" s="111"/>
      <c r="XL150" s="111"/>
      <c r="XM150" s="111"/>
      <c r="XN150" s="111"/>
      <c r="XO150" s="111"/>
      <c r="XP150" s="111"/>
      <c r="XQ150" s="111"/>
      <c r="XR150" s="111"/>
      <c r="XS150" s="111"/>
      <c r="XT150" s="111"/>
      <c r="XU150" s="111"/>
      <c r="XV150" s="111"/>
      <c r="XW150" s="111"/>
      <c r="XX150" s="111"/>
      <c r="XY150" s="111"/>
      <c r="XZ150" s="111"/>
      <c r="YA150" s="111"/>
      <c r="YB150" s="111"/>
      <c r="YC150" s="111"/>
      <c r="YD150" s="111"/>
      <c r="YE150" s="111"/>
      <c r="YF150" s="111"/>
      <c r="YG150" s="111"/>
      <c r="YH150" s="111"/>
      <c r="YI150" s="111"/>
      <c r="YJ150" s="111"/>
      <c r="YK150" s="111"/>
      <c r="YL150" s="111"/>
      <c r="YM150" s="111"/>
      <c r="YN150" s="111"/>
      <c r="YO150" s="111"/>
      <c r="YP150" s="111"/>
      <c r="YQ150" s="111"/>
      <c r="YR150" s="111"/>
      <c r="YS150" s="111"/>
      <c r="YT150" s="111"/>
      <c r="YU150" s="111"/>
      <c r="YV150" s="111"/>
      <c r="YW150" s="111"/>
      <c r="YX150" s="111"/>
      <c r="YY150" s="111"/>
      <c r="YZ150" s="111"/>
      <c r="ZA150" s="111"/>
      <c r="ZB150" s="111"/>
      <c r="ZC150" s="111"/>
      <c r="ZD150" s="111"/>
      <c r="ZE150" s="111"/>
      <c r="ZF150" s="111"/>
      <c r="ZG150" s="111"/>
      <c r="ZH150" s="111"/>
      <c r="ZI150" s="111"/>
      <c r="ZJ150" s="111"/>
      <c r="ZK150" s="111"/>
      <c r="ZL150" s="111"/>
      <c r="ZM150" s="111"/>
      <c r="ZN150" s="111"/>
      <c r="ZO150" s="111"/>
      <c r="ZP150" s="111"/>
      <c r="ZQ150" s="111"/>
      <c r="ZR150" s="111"/>
      <c r="ZS150" s="111"/>
      <c r="ZT150" s="111"/>
      <c r="ZU150" s="111"/>
      <c r="ZV150" s="111"/>
      <c r="ZW150" s="111"/>
      <c r="ZX150" s="111"/>
      <c r="ZY150" s="111"/>
      <c r="ZZ150" s="111"/>
      <c r="AAA150" s="111"/>
      <c r="AAB150" s="111"/>
      <c r="AAC150" s="111"/>
      <c r="AAD150" s="111"/>
      <c r="AAE150" s="111"/>
      <c r="AAF150" s="111"/>
      <c r="AAG150" s="111"/>
      <c r="AAH150" s="111"/>
      <c r="AAI150" s="111"/>
      <c r="AAJ150" s="111"/>
      <c r="AAK150" s="111"/>
      <c r="AAL150" s="111"/>
      <c r="AAM150" s="111"/>
      <c r="AAN150" s="111"/>
      <c r="AAO150" s="111"/>
      <c r="AAP150" s="111"/>
      <c r="AAQ150" s="111"/>
      <c r="AAR150" s="111"/>
      <c r="AAS150" s="111"/>
      <c r="AAT150" s="111"/>
      <c r="AAU150" s="111"/>
      <c r="AAV150" s="111"/>
      <c r="AAW150" s="111"/>
      <c r="AAX150" s="111"/>
      <c r="AAY150" s="111"/>
      <c r="AAZ150" s="111"/>
      <c r="ABA150" s="111"/>
      <c r="ABB150" s="111"/>
      <c r="ABC150" s="111"/>
      <c r="ABD150" s="111"/>
      <c r="ABE150" s="111"/>
      <c r="ABF150" s="111"/>
      <c r="ABG150" s="111"/>
      <c r="ABH150" s="111"/>
      <c r="ABI150" s="111"/>
      <c r="ABJ150" s="111"/>
      <c r="ABK150" s="111"/>
      <c r="ABL150" s="111"/>
      <c r="ABM150" s="111"/>
      <c r="ABN150" s="111"/>
      <c r="ABO150" s="111"/>
      <c r="ABP150" s="111"/>
      <c r="ABQ150" s="111"/>
      <c r="ABR150" s="111"/>
      <c r="ABS150" s="111"/>
      <c r="ABT150" s="111"/>
      <c r="ABU150" s="111"/>
      <c r="ABV150" s="111"/>
      <c r="ABW150" s="111"/>
      <c r="ABX150" s="111"/>
      <c r="ABY150" s="111"/>
      <c r="ABZ150" s="111"/>
      <c r="ACA150" s="111"/>
      <c r="ACB150" s="111"/>
      <c r="ACC150" s="111"/>
      <c r="ACD150" s="111"/>
      <c r="ACE150" s="111"/>
      <c r="ACF150" s="111"/>
      <c r="ACG150" s="111"/>
      <c r="ACH150" s="111"/>
      <c r="ACI150" s="111"/>
      <c r="ACJ150" s="111"/>
      <c r="ACK150" s="111"/>
      <c r="ACL150" s="111"/>
      <c r="ACM150" s="111"/>
      <c r="ACN150" s="111"/>
      <c r="ACO150" s="111"/>
      <c r="ACP150" s="111"/>
      <c r="ACQ150" s="111"/>
      <c r="ACR150" s="111"/>
      <c r="ACS150" s="111"/>
      <c r="ACT150" s="111"/>
      <c r="ACU150" s="111"/>
      <c r="ACV150" s="111"/>
      <c r="ACW150" s="111"/>
      <c r="ACX150" s="111"/>
      <c r="ACY150" s="111"/>
      <c r="ACZ150" s="111"/>
      <c r="ADA150" s="111"/>
      <c r="ADB150" s="111"/>
      <c r="ADC150" s="111"/>
      <c r="ADD150" s="111"/>
      <c r="ADE150" s="111"/>
      <c r="ADF150" s="111"/>
      <c r="ADG150" s="111"/>
      <c r="ADH150" s="111"/>
      <c r="ADI150" s="111"/>
      <c r="ADJ150" s="111"/>
      <c r="ADK150" s="111"/>
      <c r="ADL150" s="111"/>
      <c r="ADM150" s="111"/>
      <c r="ADN150" s="111"/>
      <c r="ADO150" s="111"/>
      <c r="ADP150" s="111"/>
      <c r="ADQ150" s="111"/>
      <c r="ADR150" s="111"/>
      <c r="ADS150" s="111"/>
      <c r="ADT150" s="111"/>
      <c r="ADU150" s="111"/>
      <c r="ADV150" s="111"/>
      <c r="ADW150" s="111"/>
      <c r="ADX150" s="111"/>
      <c r="ADY150" s="111"/>
      <c r="ADZ150" s="111"/>
      <c r="AEA150" s="111"/>
      <c r="AEB150" s="111"/>
      <c r="AEC150" s="111"/>
      <c r="AED150" s="111"/>
      <c r="AEE150" s="111"/>
      <c r="AEF150" s="111"/>
      <c r="AEG150" s="111"/>
      <c r="AEH150" s="111"/>
      <c r="AEI150" s="111"/>
      <c r="AEJ150" s="111"/>
      <c r="AEK150" s="111"/>
      <c r="AEL150" s="111"/>
      <c r="AEM150" s="111"/>
      <c r="AEN150" s="111"/>
      <c r="AEO150" s="111"/>
      <c r="AEP150" s="111"/>
      <c r="AEQ150" s="111"/>
      <c r="AER150" s="111"/>
      <c r="AES150" s="111"/>
      <c r="AET150" s="111"/>
      <c r="AEU150" s="111"/>
      <c r="AEV150" s="111"/>
      <c r="AEW150" s="111"/>
      <c r="AEX150" s="111"/>
      <c r="AEY150" s="111"/>
      <c r="AEZ150" s="111"/>
      <c r="AFA150" s="111"/>
      <c r="AFB150" s="111"/>
      <c r="AFC150" s="111"/>
      <c r="AFD150" s="111"/>
      <c r="AFE150" s="111"/>
      <c r="AFF150" s="111"/>
      <c r="AFG150" s="111"/>
      <c r="AFH150" s="111"/>
      <c r="AFI150" s="111"/>
      <c r="AFJ150" s="111"/>
      <c r="AFK150" s="111"/>
      <c r="AFL150" s="111"/>
      <c r="AFM150" s="111"/>
      <c r="AFN150" s="111"/>
      <c r="AFO150" s="111"/>
      <c r="AFP150" s="111"/>
      <c r="AFQ150" s="111"/>
      <c r="AFR150" s="111"/>
      <c r="AFS150" s="111"/>
      <c r="AFT150" s="111"/>
      <c r="AFU150" s="111"/>
      <c r="AFV150" s="111"/>
      <c r="AFW150" s="111"/>
      <c r="AFX150" s="111"/>
      <c r="AFY150" s="111"/>
      <c r="AFZ150" s="111"/>
      <c r="AGA150" s="111"/>
      <c r="AGB150" s="111"/>
      <c r="AGC150" s="111"/>
      <c r="AGD150" s="111"/>
      <c r="AGE150" s="111"/>
      <c r="AGF150" s="111"/>
      <c r="AGG150" s="111"/>
      <c r="AGH150" s="111"/>
      <c r="AGI150" s="111"/>
      <c r="AGJ150" s="111"/>
      <c r="AGK150" s="111"/>
      <c r="AGL150" s="111"/>
      <c r="AGM150" s="111"/>
      <c r="AGN150" s="111"/>
      <c r="AGO150" s="111"/>
      <c r="AGP150" s="111"/>
      <c r="AGQ150" s="111"/>
      <c r="AGR150" s="111"/>
      <c r="AGS150" s="111"/>
      <c r="AGT150" s="111"/>
      <c r="AGU150" s="111"/>
      <c r="AGV150" s="111"/>
      <c r="AGW150" s="111"/>
      <c r="AGX150" s="111"/>
      <c r="AGY150" s="111"/>
      <c r="AGZ150" s="111"/>
      <c r="AHA150" s="111"/>
      <c r="AHB150" s="111"/>
      <c r="AHC150" s="111"/>
      <c r="AHD150" s="111"/>
      <c r="AHE150" s="111"/>
      <c r="AHF150" s="111"/>
      <c r="AHG150" s="111"/>
      <c r="AHH150" s="111"/>
      <c r="AHI150" s="111"/>
      <c r="AHJ150" s="111"/>
      <c r="AHK150" s="111"/>
      <c r="AHL150" s="111"/>
      <c r="AHM150" s="111"/>
      <c r="AHN150" s="111"/>
      <c r="AHO150" s="111"/>
      <c r="AHP150" s="111"/>
      <c r="AHQ150" s="111"/>
      <c r="AHR150" s="111"/>
      <c r="AHS150" s="111"/>
      <c r="AHT150" s="111"/>
      <c r="AHU150" s="111"/>
      <c r="AHV150" s="111"/>
      <c r="AHW150" s="111"/>
    </row>
    <row r="151" spans="1:907" ht="23.1" customHeight="1" x14ac:dyDescent="0.25">
      <c r="A151" s="80"/>
      <c r="B151" s="8" t="e" vm="120">
        <v>#VALUE!</v>
      </c>
      <c r="C151" s="24">
        <v>22800</v>
      </c>
      <c r="D151" s="25" t="s">
        <v>236</v>
      </c>
      <c r="E151" s="89">
        <v>12</v>
      </c>
      <c r="F151" s="90">
        <v>102</v>
      </c>
      <c r="G151" s="90">
        <v>96.226415094339615</v>
      </c>
      <c r="H151" s="52">
        <v>0.06</v>
      </c>
      <c r="I151" s="22"/>
      <c r="J151" s="18">
        <f t="shared" si="10"/>
        <v>0</v>
      </c>
      <c r="K151" s="18">
        <f t="shared" si="11"/>
        <v>0</v>
      </c>
      <c r="L151" s="16" t="s">
        <v>237</v>
      </c>
    </row>
    <row r="152" spans="1:907" ht="23.1" customHeight="1" x14ac:dyDescent="0.25">
      <c r="A152" s="82"/>
      <c r="B152" s="37" t="e" vm="121">
        <v>#VALUE!</v>
      </c>
      <c r="C152" s="38">
        <v>22805</v>
      </c>
      <c r="D152" s="39" t="s">
        <v>238</v>
      </c>
      <c r="E152" s="93">
        <v>10</v>
      </c>
      <c r="F152" s="94">
        <v>286.5</v>
      </c>
      <c r="G152" s="94">
        <v>270.28301886792451</v>
      </c>
      <c r="H152" s="54">
        <v>0.06</v>
      </c>
      <c r="I152" s="40"/>
      <c r="J152" s="20">
        <f t="shared" si="10"/>
        <v>0</v>
      </c>
      <c r="K152" s="20">
        <f t="shared" si="11"/>
        <v>0</v>
      </c>
      <c r="L152" s="13" t="s">
        <v>239</v>
      </c>
    </row>
    <row r="153" spans="1:907" ht="14.4" customHeight="1" x14ac:dyDescent="0.3">
      <c r="A153" s="84"/>
      <c r="B153" s="46" t="s">
        <v>240</v>
      </c>
      <c r="C153" s="47"/>
      <c r="D153" s="47"/>
      <c r="E153" s="56"/>
      <c r="F153" s="96"/>
      <c r="G153" s="96"/>
      <c r="H153" s="56"/>
      <c r="I153" s="47"/>
      <c r="J153" s="47"/>
      <c r="K153" s="48"/>
      <c r="L153" s="49"/>
    </row>
    <row r="154" spans="1:907" ht="14.4" customHeight="1" x14ac:dyDescent="0.3">
      <c r="A154" s="85"/>
      <c r="B154" s="34" t="s">
        <v>241</v>
      </c>
      <c r="C154" s="33"/>
      <c r="D154" s="33"/>
      <c r="E154" s="55"/>
      <c r="F154" s="95"/>
      <c r="G154" s="95"/>
      <c r="H154" s="55"/>
      <c r="I154" s="33"/>
      <c r="J154" s="33"/>
      <c r="K154" s="35"/>
      <c r="L154" s="36"/>
    </row>
    <row r="155" spans="1:907" ht="23.1" customHeight="1" x14ac:dyDescent="0.25">
      <c r="A155" s="80"/>
      <c r="B155" s="8" t="e" vm="122">
        <v>#VALUE!</v>
      </c>
      <c r="C155" s="24" t="s">
        <v>242</v>
      </c>
      <c r="D155" s="25" t="s">
        <v>243</v>
      </c>
      <c r="E155" s="89">
        <v>5</v>
      </c>
      <c r="F155" s="90">
        <f>5*7.5</f>
        <v>37.5</v>
      </c>
      <c r="G155" s="90">
        <f>F155/1.06</f>
        <v>35.377358490566039</v>
      </c>
      <c r="H155" s="53">
        <v>0.06</v>
      </c>
      <c r="I155" s="22"/>
      <c r="J155" s="18">
        <f t="shared" ref="J155:J174" si="12">I155*G155</f>
        <v>0</v>
      </c>
      <c r="K155" s="18">
        <f t="shared" si="11"/>
        <v>0</v>
      </c>
      <c r="L155" s="16" t="s">
        <v>244</v>
      </c>
    </row>
    <row r="156" spans="1:907" ht="23.1" customHeight="1" x14ac:dyDescent="0.25">
      <c r="A156" s="81"/>
      <c r="B156" s="9" t="e" vm="123">
        <v>#VALUE!</v>
      </c>
      <c r="C156" s="26">
        <v>42016</v>
      </c>
      <c r="D156" s="17" t="s">
        <v>245</v>
      </c>
      <c r="E156" s="91">
        <v>5</v>
      </c>
      <c r="F156" s="92">
        <f>6.25*E156</f>
        <v>31.25</v>
      </c>
      <c r="G156" s="92">
        <f>F156/1.06</f>
        <v>29.481132075471695</v>
      </c>
      <c r="H156" s="53">
        <v>0.06</v>
      </c>
      <c r="I156" s="23"/>
      <c r="J156" s="18">
        <f t="shared" si="12"/>
        <v>0</v>
      </c>
      <c r="K156" s="18">
        <f t="shared" si="11"/>
        <v>0</v>
      </c>
      <c r="L156" s="2" t="s">
        <v>246</v>
      </c>
    </row>
    <row r="157" spans="1:907" ht="23.1" customHeight="1" x14ac:dyDescent="0.25">
      <c r="A157" s="81"/>
      <c r="B157" s="9" t="e" vm="124">
        <v>#VALUE!</v>
      </c>
      <c r="C157" s="26">
        <v>42019</v>
      </c>
      <c r="D157" s="17" t="s">
        <v>247</v>
      </c>
      <c r="E157" s="91">
        <v>5</v>
      </c>
      <c r="F157" s="92">
        <f>6.9*5</f>
        <v>34.5</v>
      </c>
      <c r="G157" s="92">
        <f>F157/1.06</f>
        <v>32.547169811320757</v>
      </c>
      <c r="H157" s="53">
        <v>0.06</v>
      </c>
      <c r="I157" s="23"/>
      <c r="J157" s="18">
        <f t="shared" si="12"/>
        <v>0</v>
      </c>
      <c r="K157" s="18">
        <f t="shared" si="11"/>
        <v>0</v>
      </c>
      <c r="L157" s="2" t="s">
        <v>246</v>
      </c>
    </row>
    <row r="158" spans="1:907" ht="23.1" customHeight="1" x14ac:dyDescent="0.25">
      <c r="A158" s="81"/>
      <c r="B158" s="9" t="e" vm="125">
        <v>#VALUE!</v>
      </c>
      <c r="C158" s="26">
        <v>42017</v>
      </c>
      <c r="D158" s="17" t="s">
        <v>248</v>
      </c>
      <c r="E158" s="91">
        <v>5</v>
      </c>
      <c r="F158" s="92">
        <f>8.4*5</f>
        <v>42</v>
      </c>
      <c r="G158" s="92">
        <f>F158/1.06</f>
        <v>39.622641509433961</v>
      </c>
      <c r="H158" s="53">
        <v>0.06</v>
      </c>
      <c r="I158" s="23"/>
      <c r="J158" s="18">
        <f t="shared" si="12"/>
        <v>0</v>
      </c>
      <c r="K158" s="18">
        <f t="shared" si="11"/>
        <v>0</v>
      </c>
      <c r="L158" s="2" t="s">
        <v>249</v>
      </c>
    </row>
    <row r="159" spans="1:907" ht="23.1" customHeight="1" x14ac:dyDescent="0.25">
      <c r="A159" s="81"/>
      <c r="B159" s="9" t="e" vm="126">
        <v>#VALUE!</v>
      </c>
      <c r="C159" s="26">
        <v>42018</v>
      </c>
      <c r="D159" s="17" t="s">
        <v>250</v>
      </c>
      <c r="E159" s="91">
        <v>5</v>
      </c>
      <c r="F159" s="92">
        <f>6.9*5</f>
        <v>34.5</v>
      </c>
      <c r="G159" s="92">
        <f t="shared" ref="G159:G162" si="13">F159/1.06</f>
        <v>32.547169811320757</v>
      </c>
      <c r="H159" s="53">
        <v>0.06</v>
      </c>
      <c r="I159" s="23"/>
      <c r="J159" s="18">
        <f t="shared" si="12"/>
        <v>0</v>
      </c>
      <c r="K159" s="18">
        <f t="shared" si="11"/>
        <v>0</v>
      </c>
      <c r="L159" s="2" t="s">
        <v>251</v>
      </c>
    </row>
    <row r="160" spans="1:907" ht="23.1" customHeight="1" x14ac:dyDescent="0.25">
      <c r="A160" s="81"/>
      <c r="B160" s="9" t="e" vm="127">
        <v>#VALUE!</v>
      </c>
      <c r="C160" s="26" t="s">
        <v>252</v>
      </c>
      <c r="D160" s="17" t="s">
        <v>253</v>
      </c>
      <c r="E160" s="91">
        <v>6</v>
      </c>
      <c r="F160" s="92">
        <f>E160*6.9</f>
        <v>41.400000000000006</v>
      </c>
      <c r="G160" s="92">
        <f t="shared" si="13"/>
        <v>39.056603773584911</v>
      </c>
      <c r="H160" s="53">
        <v>0.06</v>
      </c>
      <c r="I160" s="23"/>
      <c r="J160" s="18">
        <f t="shared" si="12"/>
        <v>0</v>
      </c>
      <c r="K160" s="18">
        <f t="shared" si="11"/>
        <v>0</v>
      </c>
      <c r="L160" s="2" t="s">
        <v>254</v>
      </c>
    </row>
    <row r="161" spans="1:12" ht="23.1" customHeight="1" x14ac:dyDescent="0.25">
      <c r="A161" s="81"/>
      <c r="B161" s="9" t="e" vm="128">
        <v>#VALUE!</v>
      </c>
      <c r="C161" s="26" t="s">
        <v>255</v>
      </c>
      <c r="D161" s="17" t="s">
        <v>256</v>
      </c>
      <c r="E161" s="91">
        <v>6</v>
      </c>
      <c r="F161" s="92">
        <f t="shared" ref="F161:F162" si="14">E161*6.9</f>
        <v>41.400000000000006</v>
      </c>
      <c r="G161" s="92">
        <f t="shared" si="13"/>
        <v>39.056603773584911</v>
      </c>
      <c r="H161" s="53">
        <v>0.06</v>
      </c>
      <c r="I161" s="23"/>
      <c r="J161" s="18">
        <f t="shared" si="12"/>
        <v>0</v>
      </c>
      <c r="K161" s="18">
        <f t="shared" si="11"/>
        <v>0</v>
      </c>
      <c r="L161" s="2" t="s">
        <v>257</v>
      </c>
    </row>
    <row r="162" spans="1:12" ht="23.1" customHeight="1" x14ac:dyDescent="0.25">
      <c r="A162" s="82"/>
      <c r="B162" s="37" t="e" vm="129">
        <v>#VALUE!</v>
      </c>
      <c r="C162" s="38" t="s">
        <v>258</v>
      </c>
      <c r="D162" s="39" t="s">
        <v>259</v>
      </c>
      <c r="E162" s="93">
        <v>6</v>
      </c>
      <c r="F162" s="92">
        <f t="shared" si="14"/>
        <v>41.400000000000006</v>
      </c>
      <c r="G162" s="92">
        <f t="shared" si="13"/>
        <v>39.056603773584911</v>
      </c>
      <c r="H162" s="53">
        <v>0.06</v>
      </c>
      <c r="I162" s="40"/>
      <c r="J162" s="20">
        <f t="shared" si="12"/>
        <v>0</v>
      </c>
      <c r="K162" s="20">
        <f t="shared" si="11"/>
        <v>0</v>
      </c>
      <c r="L162" s="13" t="s">
        <v>260</v>
      </c>
    </row>
    <row r="163" spans="1:12" ht="14.4" customHeight="1" x14ac:dyDescent="0.3">
      <c r="A163" s="85"/>
      <c r="B163" s="34" t="s">
        <v>261</v>
      </c>
      <c r="C163" s="33"/>
      <c r="D163" s="33"/>
      <c r="E163" s="55"/>
      <c r="F163" s="95"/>
      <c r="G163" s="95"/>
      <c r="H163" s="55"/>
      <c r="I163" s="33"/>
      <c r="J163" s="33"/>
      <c r="K163" s="36"/>
      <c r="L163" s="36"/>
    </row>
    <row r="164" spans="1:12" ht="23.1" customHeight="1" x14ac:dyDescent="0.25">
      <c r="A164" s="122"/>
      <c r="B164" s="8"/>
      <c r="C164" s="24">
        <v>23508</v>
      </c>
      <c r="D164" s="25" t="s">
        <v>262</v>
      </c>
      <c r="E164" s="89">
        <v>6</v>
      </c>
      <c r="F164" s="90">
        <v>62.099999999999994</v>
      </c>
      <c r="G164" s="90">
        <v>58.584905660377352</v>
      </c>
      <c r="H164" s="52">
        <v>0.06</v>
      </c>
      <c r="I164" s="22"/>
      <c r="J164" s="18">
        <f t="shared" si="12"/>
        <v>0</v>
      </c>
      <c r="K164" s="18">
        <f t="shared" si="11"/>
        <v>0</v>
      </c>
      <c r="L164" s="16" t="s">
        <v>263</v>
      </c>
    </row>
    <row r="165" spans="1:12" ht="23.1" customHeight="1" x14ac:dyDescent="0.25">
      <c r="A165" s="123"/>
      <c r="B165" s="9" t="e" vm="130">
        <v>#VALUE!</v>
      </c>
      <c r="C165" s="26">
        <v>23504</v>
      </c>
      <c r="D165" s="17" t="s">
        <v>264</v>
      </c>
      <c r="E165" s="91">
        <v>12</v>
      </c>
      <c r="F165" s="92">
        <v>26.400000000000002</v>
      </c>
      <c r="G165" s="92">
        <v>24.90566037735849</v>
      </c>
      <c r="H165" s="52">
        <v>0.06</v>
      </c>
      <c r="I165" s="23"/>
      <c r="J165" s="18">
        <f t="shared" si="12"/>
        <v>0</v>
      </c>
      <c r="K165" s="18">
        <f t="shared" si="11"/>
        <v>0</v>
      </c>
      <c r="L165" s="2" t="s">
        <v>263</v>
      </c>
    </row>
    <row r="166" spans="1:12" ht="23.1" customHeight="1" x14ac:dyDescent="0.25">
      <c r="A166" s="123"/>
      <c r="B166" s="9" t="e" vm="131">
        <v>#VALUE!</v>
      </c>
      <c r="C166" s="26">
        <v>23400</v>
      </c>
      <c r="D166" s="17" t="s">
        <v>265</v>
      </c>
      <c r="E166" s="91">
        <v>12</v>
      </c>
      <c r="F166" s="92">
        <v>23.4</v>
      </c>
      <c r="G166" s="92">
        <v>22.075471698113205</v>
      </c>
      <c r="H166" s="53">
        <v>0.06</v>
      </c>
      <c r="I166" s="23"/>
      <c r="J166" s="18">
        <f t="shared" si="12"/>
        <v>0</v>
      </c>
      <c r="K166" s="18">
        <f t="shared" si="11"/>
        <v>0</v>
      </c>
      <c r="L166" s="2" t="s">
        <v>263</v>
      </c>
    </row>
    <row r="167" spans="1:12" ht="23.1" customHeight="1" x14ac:dyDescent="0.25">
      <c r="A167" s="123"/>
      <c r="B167" s="9" t="e" vm="132">
        <v>#VALUE!</v>
      </c>
      <c r="C167" s="26">
        <v>23401</v>
      </c>
      <c r="D167" s="17" t="s">
        <v>266</v>
      </c>
      <c r="E167" s="91">
        <v>12</v>
      </c>
      <c r="F167" s="92">
        <v>29.400000000000002</v>
      </c>
      <c r="G167" s="92">
        <v>27.735849056603776</v>
      </c>
      <c r="H167" s="53">
        <v>0.06</v>
      </c>
      <c r="I167" s="23"/>
      <c r="J167" s="18">
        <f t="shared" si="12"/>
        <v>0</v>
      </c>
      <c r="K167" s="18">
        <f t="shared" si="11"/>
        <v>0</v>
      </c>
      <c r="L167" s="2" t="s">
        <v>267</v>
      </c>
    </row>
    <row r="168" spans="1:12" ht="23.1" customHeight="1" x14ac:dyDescent="0.25">
      <c r="A168" s="123"/>
      <c r="B168" s="9" t="e" vm="133">
        <v>#VALUE!</v>
      </c>
      <c r="C168" s="26">
        <v>23402</v>
      </c>
      <c r="D168" s="17" t="s">
        <v>268</v>
      </c>
      <c r="E168" s="91">
        <v>12</v>
      </c>
      <c r="F168" s="92">
        <v>26.400000000000002</v>
      </c>
      <c r="G168" s="92">
        <v>24.90566037735849</v>
      </c>
      <c r="H168" s="53">
        <v>0.06</v>
      </c>
      <c r="I168" s="23"/>
      <c r="J168" s="18">
        <f t="shared" si="12"/>
        <v>0</v>
      </c>
      <c r="K168" s="18">
        <f t="shared" si="11"/>
        <v>0</v>
      </c>
      <c r="L168" s="2" t="s">
        <v>263</v>
      </c>
    </row>
    <row r="169" spans="1:12" ht="23.1" customHeight="1" x14ac:dyDescent="0.25">
      <c r="A169" s="123"/>
      <c r="B169" s="9" t="e" vm="134">
        <v>#VALUE!</v>
      </c>
      <c r="C169" s="26">
        <v>23002</v>
      </c>
      <c r="D169" s="17" t="s">
        <v>269</v>
      </c>
      <c r="E169" s="91">
        <v>6</v>
      </c>
      <c r="F169" s="92">
        <v>36.900000000000006</v>
      </c>
      <c r="G169" s="92">
        <v>34.811320754716988</v>
      </c>
      <c r="H169" s="53">
        <v>0.06</v>
      </c>
      <c r="I169" s="23"/>
      <c r="J169" s="18">
        <f t="shared" si="12"/>
        <v>0</v>
      </c>
      <c r="K169" s="18">
        <f t="shared" si="11"/>
        <v>0</v>
      </c>
      <c r="L169" s="2" t="s">
        <v>263</v>
      </c>
    </row>
    <row r="170" spans="1:12" ht="23.1" customHeight="1" x14ac:dyDescent="0.25">
      <c r="A170" s="123"/>
      <c r="B170" s="9" t="e" vm="135">
        <v>#VALUE!</v>
      </c>
      <c r="C170" s="26">
        <v>23505</v>
      </c>
      <c r="D170" s="17" t="s">
        <v>270</v>
      </c>
      <c r="E170" s="91">
        <v>12</v>
      </c>
      <c r="F170" s="92">
        <v>26.400000000000002</v>
      </c>
      <c r="G170" s="92">
        <v>24.90566037735849</v>
      </c>
      <c r="H170" s="53">
        <v>0.06</v>
      </c>
      <c r="I170" s="23"/>
      <c r="J170" s="18">
        <f t="shared" si="12"/>
        <v>0</v>
      </c>
      <c r="K170" s="18">
        <f t="shared" si="11"/>
        <v>0</v>
      </c>
      <c r="L170" s="2" t="s">
        <v>263</v>
      </c>
    </row>
    <row r="171" spans="1:12" ht="23.1" customHeight="1" x14ac:dyDescent="0.25">
      <c r="A171" s="123"/>
      <c r="B171" s="9" t="e" vm="136">
        <v>#VALUE!</v>
      </c>
      <c r="C171" s="26">
        <v>23006</v>
      </c>
      <c r="D171" s="17" t="s">
        <v>271</v>
      </c>
      <c r="E171" s="91">
        <v>12</v>
      </c>
      <c r="F171" s="92">
        <v>23.4</v>
      </c>
      <c r="G171" s="92">
        <v>22.075471698113205</v>
      </c>
      <c r="H171" s="53">
        <v>0.06</v>
      </c>
      <c r="I171" s="23"/>
      <c r="J171" s="18">
        <f t="shared" si="12"/>
        <v>0</v>
      </c>
      <c r="K171" s="18">
        <f t="shared" si="11"/>
        <v>0</v>
      </c>
      <c r="L171" s="2" t="s">
        <v>263</v>
      </c>
    </row>
    <row r="172" spans="1:12" ht="23.1" customHeight="1" x14ac:dyDescent="0.25">
      <c r="A172" s="123"/>
      <c r="B172" s="9" t="e" vm="137">
        <v>#VALUE!</v>
      </c>
      <c r="C172" s="26">
        <v>23503</v>
      </c>
      <c r="D172" s="17" t="s">
        <v>272</v>
      </c>
      <c r="E172" s="91">
        <v>12</v>
      </c>
      <c r="F172" s="92">
        <v>26.400000000000002</v>
      </c>
      <c r="G172" s="92">
        <v>24.90566037735849</v>
      </c>
      <c r="H172" s="53">
        <v>0.06</v>
      </c>
      <c r="I172" s="23"/>
      <c r="J172" s="18">
        <f t="shared" si="12"/>
        <v>0</v>
      </c>
      <c r="K172" s="18">
        <f t="shared" si="11"/>
        <v>0</v>
      </c>
      <c r="L172" s="2" t="s">
        <v>263</v>
      </c>
    </row>
    <row r="173" spans="1:12" ht="23.1" customHeight="1" x14ac:dyDescent="0.25">
      <c r="A173" s="123"/>
      <c r="B173" s="9" t="e" vm="138">
        <v>#VALUE!</v>
      </c>
      <c r="C173" s="26">
        <v>23506</v>
      </c>
      <c r="D173" s="17" t="s">
        <v>273</v>
      </c>
      <c r="E173" s="91">
        <v>12</v>
      </c>
      <c r="F173" s="92">
        <v>26.400000000000002</v>
      </c>
      <c r="G173" s="92">
        <v>24.90566037735849</v>
      </c>
      <c r="H173" s="53">
        <v>0.06</v>
      </c>
      <c r="I173" s="23"/>
      <c r="J173" s="18">
        <f t="shared" si="12"/>
        <v>0</v>
      </c>
      <c r="K173" s="18">
        <f t="shared" si="11"/>
        <v>0</v>
      </c>
      <c r="L173" s="2" t="s">
        <v>263</v>
      </c>
    </row>
    <row r="174" spans="1:12" ht="23.1" customHeight="1" x14ac:dyDescent="0.25">
      <c r="A174" s="124"/>
      <c r="B174" s="37" t="e" vm="139">
        <v>#VALUE!</v>
      </c>
      <c r="C174" s="38">
        <v>23706</v>
      </c>
      <c r="D174" s="39" t="s">
        <v>274</v>
      </c>
      <c r="E174" s="93">
        <v>12</v>
      </c>
      <c r="F174" s="94">
        <v>42</v>
      </c>
      <c r="G174" s="94">
        <v>39.622641509433961</v>
      </c>
      <c r="H174" s="54">
        <v>0.06</v>
      </c>
      <c r="I174" s="40"/>
      <c r="J174" s="20">
        <f t="shared" si="12"/>
        <v>0</v>
      </c>
      <c r="K174" s="20">
        <f t="shared" si="11"/>
        <v>0</v>
      </c>
      <c r="L174" s="13" t="s">
        <v>275</v>
      </c>
    </row>
    <row r="175" spans="1:12" ht="14.4" customHeight="1" x14ac:dyDescent="0.3">
      <c r="A175" s="84"/>
      <c r="B175" s="46" t="s">
        <v>276</v>
      </c>
      <c r="C175" s="47"/>
      <c r="D175" s="47"/>
      <c r="E175" s="56"/>
      <c r="F175" s="96"/>
      <c r="G175" s="96"/>
      <c r="H175" s="56"/>
      <c r="I175" s="47"/>
      <c r="J175" s="47"/>
      <c r="K175" s="49"/>
      <c r="L175" s="49"/>
    </row>
    <row r="176" spans="1:12" ht="14.4" customHeight="1" x14ac:dyDescent="0.3">
      <c r="A176" s="83"/>
      <c r="B176" s="41" t="s">
        <v>277</v>
      </c>
      <c r="C176" s="33"/>
      <c r="D176" s="33"/>
      <c r="E176" s="55"/>
      <c r="F176" s="95"/>
      <c r="G176" s="95"/>
      <c r="H176" s="55"/>
      <c r="I176" s="33"/>
      <c r="J176" s="33"/>
      <c r="K176" s="36"/>
      <c r="L176" s="36"/>
    </row>
    <row r="177" spans="1:12" s="111" customFormat="1" ht="23.1" customHeight="1" x14ac:dyDescent="0.25">
      <c r="A177" s="125" t="s">
        <v>491</v>
      </c>
      <c r="B177" s="126" t="e" vm="140">
        <v>#VALUE!</v>
      </c>
      <c r="C177" s="127">
        <v>31502</v>
      </c>
      <c r="D177" s="128" t="s">
        <v>278</v>
      </c>
      <c r="E177" s="129">
        <v>12</v>
      </c>
      <c r="F177" s="130">
        <v>15</v>
      </c>
      <c r="G177" s="130">
        <v>14.150943396226415</v>
      </c>
      <c r="H177" s="58">
        <v>0.06</v>
      </c>
      <c r="I177" s="131"/>
      <c r="J177" s="132">
        <f t="shared" ref="J177:J200" si="15">I177*G177</f>
        <v>0</v>
      </c>
      <c r="K177" s="132">
        <f t="shared" si="11"/>
        <v>0</v>
      </c>
      <c r="L177" s="113" t="s">
        <v>154</v>
      </c>
    </row>
    <row r="178" spans="1:12" ht="23.1" customHeight="1" x14ac:dyDescent="0.25">
      <c r="A178" s="123"/>
      <c r="B178" s="9" t="e" vm="141">
        <v>#VALUE!</v>
      </c>
      <c r="C178" s="26">
        <v>31516</v>
      </c>
      <c r="D178" s="17" t="s">
        <v>279</v>
      </c>
      <c r="E178" s="91">
        <v>12</v>
      </c>
      <c r="F178" s="92">
        <v>19.799999999999997</v>
      </c>
      <c r="G178" s="92">
        <v>18.679245283018865</v>
      </c>
      <c r="H178" s="53">
        <v>0.06</v>
      </c>
      <c r="I178" s="23"/>
      <c r="J178" s="18">
        <f t="shared" si="15"/>
        <v>0</v>
      </c>
      <c r="K178" s="18">
        <f t="shared" si="11"/>
        <v>0</v>
      </c>
      <c r="L178" s="2" t="s">
        <v>244</v>
      </c>
    </row>
    <row r="179" spans="1:12" ht="23.1" customHeight="1" x14ac:dyDescent="0.25">
      <c r="A179" s="123"/>
      <c r="B179" s="9" t="e" vm="142">
        <v>#VALUE!</v>
      </c>
      <c r="C179" s="26">
        <v>31504</v>
      </c>
      <c r="D179" s="17" t="s">
        <v>280</v>
      </c>
      <c r="E179" s="91">
        <v>12</v>
      </c>
      <c r="F179" s="92">
        <v>15</v>
      </c>
      <c r="G179" s="92">
        <v>14.150943396226415</v>
      </c>
      <c r="H179" s="53">
        <v>0.06</v>
      </c>
      <c r="I179" s="23"/>
      <c r="J179" s="18">
        <f t="shared" si="15"/>
        <v>0</v>
      </c>
      <c r="K179" s="18">
        <f t="shared" si="11"/>
        <v>0</v>
      </c>
      <c r="L179" s="2" t="s">
        <v>244</v>
      </c>
    </row>
    <row r="180" spans="1:12" ht="23.1" customHeight="1" x14ac:dyDescent="0.25">
      <c r="A180" s="123"/>
      <c r="B180" s="9" t="e" vm="143">
        <v>#VALUE!</v>
      </c>
      <c r="C180" s="26">
        <v>31515</v>
      </c>
      <c r="D180" s="17" t="s">
        <v>281</v>
      </c>
      <c r="E180" s="91">
        <v>12</v>
      </c>
      <c r="F180" s="92">
        <v>15</v>
      </c>
      <c r="G180" s="92">
        <v>14.150943396226415</v>
      </c>
      <c r="H180" s="53">
        <v>0.06</v>
      </c>
      <c r="I180" s="23"/>
      <c r="J180" s="18">
        <f t="shared" si="15"/>
        <v>0</v>
      </c>
      <c r="K180" s="18">
        <f t="shared" si="11"/>
        <v>0</v>
      </c>
      <c r="L180" s="2" t="s">
        <v>246</v>
      </c>
    </row>
    <row r="181" spans="1:12" ht="23.1" customHeight="1" x14ac:dyDescent="0.25">
      <c r="A181" s="124"/>
      <c r="B181" s="37" t="e" vm="144">
        <v>#VALUE!</v>
      </c>
      <c r="C181" s="38">
        <v>31500</v>
      </c>
      <c r="D181" s="39" t="s">
        <v>282</v>
      </c>
      <c r="E181" s="93">
        <v>12</v>
      </c>
      <c r="F181" s="94">
        <v>16.200000000000003</v>
      </c>
      <c r="G181" s="94">
        <v>15.283018867924531</v>
      </c>
      <c r="H181" s="54">
        <v>0.06</v>
      </c>
      <c r="I181" s="40"/>
      <c r="J181" s="20">
        <f t="shared" si="15"/>
        <v>0</v>
      </c>
      <c r="K181" s="20">
        <f t="shared" si="11"/>
        <v>0</v>
      </c>
      <c r="L181" s="13" t="s">
        <v>283</v>
      </c>
    </row>
    <row r="182" spans="1:12" ht="14.4" customHeight="1" x14ac:dyDescent="0.3">
      <c r="A182" s="83"/>
      <c r="B182" s="41" t="s">
        <v>284</v>
      </c>
      <c r="C182" s="33"/>
      <c r="D182" s="33"/>
      <c r="E182" s="55"/>
      <c r="F182" s="95"/>
      <c r="G182" s="95"/>
      <c r="H182" s="55"/>
      <c r="I182" s="33"/>
      <c r="J182" s="33"/>
      <c r="K182" s="36"/>
      <c r="L182" s="36"/>
    </row>
    <row r="183" spans="1:12" ht="23.1" customHeight="1" x14ac:dyDescent="0.25">
      <c r="A183" s="80" t="s">
        <v>285</v>
      </c>
      <c r="B183" s="8" t="e" vm="145">
        <v>#VALUE!</v>
      </c>
      <c r="C183" s="24" t="s">
        <v>286</v>
      </c>
      <c r="D183" s="25" t="s">
        <v>287</v>
      </c>
      <c r="E183" s="89">
        <v>6</v>
      </c>
      <c r="F183" s="97">
        <v>21</v>
      </c>
      <c r="G183" s="92">
        <f>F183/1.06</f>
        <v>19.811320754716981</v>
      </c>
      <c r="H183" s="52">
        <v>0.06</v>
      </c>
      <c r="I183" s="63"/>
      <c r="J183" s="18">
        <f>I183*G183</f>
        <v>0</v>
      </c>
      <c r="K183" s="18">
        <f>F183*I183</f>
        <v>0</v>
      </c>
      <c r="L183" s="16" t="s">
        <v>75</v>
      </c>
    </row>
    <row r="184" spans="1:12" ht="23.1" customHeight="1" x14ac:dyDescent="0.25">
      <c r="A184" s="80" t="s">
        <v>285</v>
      </c>
      <c r="B184" s="9" t="e" vm="146">
        <v>#VALUE!</v>
      </c>
      <c r="C184" s="26" t="s">
        <v>288</v>
      </c>
      <c r="D184" s="17" t="s">
        <v>289</v>
      </c>
      <c r="E184" s="91">
        <v>6</v>
      </c>
      <c r="F184" s="92">
        <f>4.5*6</f>
        <v>27</v>
      </c>
      <c r="G184" s="92">
        <f>F184/1.06</f>
        <v>25.471698113207545</v>
      </c>
      <c r="H184" s="52">
        <v>0.06</v>
      </c>
      <c r="I184" s="23"/>
      <c r="J184" s="18">
        <f t="shared" ref="J184:J187" si="16">I184*G184</f>
        <v>0</v>
      </c>
      <c r="K184" s="18">
        <f t="shared" ref="K184:K187" si="17">F184*I184</f>
        <v>0</v>
      </c>
      <c r="L184" s="2" t="s">
        <v>75</v>
      </c>
    </row>
    <row r="185" spans="1:12" ht="23.1" customHeight="1" x14ac:dyDescent="0.25">
      <c r="A185" s="80" t="s">
        <v>285</v>
      </c>
      <c r="B185" s="9" t="e" vm="147">
        <v>#VALUE!</v>
      </c>
      <c r="C185" s="26" t="s">
        <v>290</v>
      </c>
      <c r="D185" s="17" t="s">
        <v>291</v>
      </c>
      <c r="E185" s="91">
        <v>12</v>
      </c>
      <c r="F185" s="92">
        <f>3.9*12</f>
        <v>46.8</v>
      </c>
      <c r="G185" s="92">
        <f t="shared" ref="G185:G186" si="18">F185/1.06</f>
        <v>44.15094339622641</v>
      </c>
      <c r="H185" s="52">
        <v>0.06</v>
      </c>
      <c r="I185" s="23"/>
      <c r="J185" s="18">
        <f t="shared" si="16"/>
        <v>0</v>
      </c>
      <c r="K185" s="18">
        <f t="shared" si="17"/>
        <v>0</v>
      </c>
      <c r="L185" s="2" t="s">
        <v>75</v>
      </c>
    </row>
    <row r="186" spans="1:12" ht="23.1" customHeight="1" x14ac:dyDescent="0.25">
      <c r="A186" s="80" t="s">
        <v>285</v>
      </c>
      <c r="B186" s="9" t="e" vm="148">
        <v>#VALUE!</v>
      </c>
      <c r="C186" s="26" t="s">
        <v>292</v>
      </c>
      <c r="D186" s="17" t="s">
        <v>293</v>
      </c>
      <c r="E186" s="91">
        <v>4</v>
      </c>
      <c r="F186" s="92">
        <f>9.9*4</f>
        <v>39.6</v>
      </c>
      <c r="G186" s="92">
        <f t="shared" si="18"/>
        <v>37.358490566037737</v>
      </c>
      <c r="H186" s="52">
        <v>0.06</v>
      </c>
      <c r="I186" s="23"/>
      <c r="J186" s="18">
        <f t="shared" si="16"/>
        <v>0</v>
      </c>
      <c r="K186" s="18">
        <f t="shared" si="17"/>
        <v>0</v>
      </c>
      <c r="L186" s="2" t="s">
        <v>75</v>
      </c>
    </row>
    <row r="187" spans="1:12" ht="23.1" customHeight="1" x14ac:dyDescent="0.25">
      <c r="A187" s="81"/>
      <c r="B187" s="9" t="e" vm="149">
        <v>#VALUE!</v>
      </c>
      <c r="C187" s="26">
        <v>21057</v>
      </c>
      <c r="D187" s="17" t="s">
        <v>294</v>
      </c>
      <c r="E187" s="91">
        <v>6</v>
      </c>
      <c r="F187" s="92">
        <v>23.700000000000003</v>
      </c>
      <c r="G187" s="92">
        <v>22.358490566037737</v>
      </c>
      <c r="H187" s="53">
        <v>0.06</v>
      </c>
      <c r="I187" s="23"/>
      <c r="J187" s="18">
        <f t="shared" si="16"/>
        <v>0</v>
      </c>
      <c r="K187" s="18">
        <f t="shared" si="17"/>
        <v>0</v>
      </c>
      <c r="L187" s="2" t="s">
        <v>75</v>
      </c>
    </row>
    <row r="188" spans="1:12" ht="23.1" customHeight="1" x14ac:dyDescent="0.25">
      <c r="A188" s="81"/>
      <c r="B188" s="9" t="e" vm="150">
        <v>#VALUE!</v>
      </c>
      <c r="C188" s="26">
        <v>21055</v>
      </c>
      <c r="D188" s="17" t="s">
        <v>295</v>
      </c>
      <c r="E188" s="91">
        <v>6</v>
      </c>
      <c r="F188" s="92">
        <v>22.5</v>
      </c>
      <c r="G188" s="92">
        <v>21.226415094339622</v>
      </c>
      <c r="H188" s="53">
        <v>0.06</v>
      </c>
      <c r="I188" s="23"/>
      <c r="J188" s="18">
        <f t="shared" si="15"/>
        <v>0</v>
      </c>
      <c r="K188" s="18">
        <f t="shared" si="11"/>
        <v>0</v>
      </c>
      <c r="L188" s="2" t="s">
        <v>296</v>
      </c>
    </row>
    <row r="189" spans="1:12" ht="23.1" customHeight="1" x14ac:dyDescent="0.25">
      <c r="A189" s="81"/>
      <c r="B189" s="9" t="e" vm="151">
        <v>#VALUE!</v>
      </c>
      <c r="C189" s="26">
        <v>21056</v>
      </c>
      <c r="D189" s="17" t="s">
        <v>297</v>
      </c>
      <c r="E189" s="91">
        <v>6</v>
      </c>
      <c r="F189" s="92">
        <v>20.700000000000003</v>
      </c>
      <c r="G189" s="92">
        <v>19.528301886792455</v>
      </c>
      <c r="H189" s="53">
        <v>0.06</v>
      </c>
      <c r="I189" s="23"/>
      <c r="J189" s="18">
        <f t="shared" si="15"/>
        <v>0</v>
      </c>
      <c r="K189" s="18">
        <f t="shared" si="11"/>
        <v>0</v>
      </c>
      <c r="L189" s="2" t="s">
        <v>298</v>
      </c>
    </row>
    <row r="190" spans="1:12" ht="23.1" customHeight="1" x14ac:dyDescent="0.25">
      <c r="A190" s="81"/>
      <c r="B190" s="9" t="e" vm="152">
        <v>#VALUE!</v>
      </c>
      <c r="C190" s="26">
        <v>21062</v>
      </c>
      <c r="D190" s="17" t="s">
        <v>299</v>
      </c>
      <c r="E190" s="91">
        <v>8</v>
      </c>
      <c r="F190" s="92">
        <v>42</v>
      </c>
      <c r="G190" s="92">
        <v>39.622641509433961</v>
      </c>
      <c r="H190" s="53">
        <v>0.06</v>
      </c>
      <c r="I190" s="23"/>
      <c r="J190" s="18">
        <f t="shared" si="15"/>
        <v>0</v>
      </c>
      <c r="K190" s="18">
        <f t="shared" si="11"/>
        <v>0</v>
      </c>
      <c r="L190" s="2" t="s">
        <v>183</v>
      </c>
    </row>
    <row r="191" spans="1:12" ht="23.1" customHeight="1" x14ac:dyDescent="0.25">
      <c r="A191" s="123" t="s">
        <v>285</v>
      </c>
      <c r="B191" s="9" t="e" vm="153">
        <v>#VALUE!</v>
      </c>
      <c r="C191" s="26">
        <v>21100</v>
      </c>
      <c r="D191" s="17" t="s">
        <v>300</v>
      </c>
      <c r="E191" s="91">
        <v>24</v>
      </c>
      <c r="F191" s="92">
        <v>22.799999999999997</v>
      </c>
      <c r="G191" s="92">
        <v>21.509433962264147</v>
      </c>
      <c r="H191" s="53">
        <v>0.06</v>
      </c>
      <c r="I191" s="23"/>
      <c r="J191" s="18">
        <f t="shared" si="15"/>
        <v>0</v>
      </c>
      <c r="K191" s="18">
        <f t="shared" si="11"/>
        <v>0</v>
      </c>
      <c r="L191" s="2" t="s">
        <v>296</v>
      </c>
    </row>
    <row r="192" spans="1:12" ht="23.1" customHeight="1" x14ac:dyDescent="0.25">
      <c r="A192" s="123" t="s">
        <v>285</v>
      </c>
      <c r="B192" s="9" t="e" vm="154">
        <v>#VALUE!</v>
      </c>
      <c r="C192" s="26">
        <v>21108</v>
      </c>
      <c r="D192" s="17" t="s">
        <v>301</v>
      </c>
      <c r="E192" s="91">
        <v>24</v>
      </c>
      <c r="F192" s="92">
        <v>22.799999999999997</v>
      </c>
      <c r="G192" s="92">
        <v>21.509433962264147</v>
      </c>
      <c r="H192" s="53">
        <v>0.06</v>
      </c>
      <c r="I192" s="23"/>
      <c r="J192" s="18">
        <f t="shared" si="15"/>
        <v>0</v>
      </c>
      <c r="K192" s="18">
        <f t="shared" si="11"/>
        <v>0</v>
      </c>
      <c r="L192" s="2" t="s">
        <v>75</v>
      </c>
    </row>
    <row r="193" spans="1:907" ht="23.1" customHeight="1" x14ac:dyDescent="0.25">
      <c r="A193" s="123" t="s">
        <v>285</v>
      </c>
      <c r="B193" s="9" t="e" vm="155">
        <v>#VALUE!</v>
      </c>
      <c r="C193" s="26">
        <v>21109</v>
      </c>
      <c r="D193" s="17" t="s">
        <v>302</v>
      </c>
      <c r="E193" s="91">
        <v>24</v>
      </c>
      <c r="F193" s="92">
        <v>34.799999999999997</v>
      </c>
      <c r="G193" s="92">
        <v>32.830188679245282</v>
      </c>
      <c r="H193" s="53">
        <v>0.06</v>
      </c>
      <c r="I193" s="23"/>
      <c r="J193" s="18">
        <f t="shared" si="15"/>
        <v>0</v>
      </c>
      <c r="K193" s="18">
        <f t="shared" si="11"/>
        <v>0</v>
      </c>
      <c r="L193" s="2" t="s">
        <v>303</v>
      </c>
    </row>
    <row r="194" spans="1:907" s="3" customFormat="1" ht="23.1" customHeight="1" x14ac:dyDescent="0.25">
      <c r="A194" s="123" t="s">
        <v>285</v>
      </c>
      <c r="B194" s="9" t="e" vm="156">
        <v>#VALUE!</v>
      </c>
      <c r="C194" s="26">
        <v>21111</v>
      </c>
      <c r="D194" s="17" t="s">
        <v>304</v>
      </c>
      <c r="E194" s="91">
        <v>24</v>
      </c>
      <c r="F194" s="92">
        <v>34.799999999999997</v>
      </c>
      <c r="G194" s="92">
        <v>32.830188679245282</v>
      </c>
      <c r="H194" s="53">
        <v>0.06</v>
      </c>
      <c r="I194" s="23"/>
      <c r="J194" s="18">
        <f t="shared" si="15"/>
        <v>0</v>
      </c>
      <c r="K194" s="18">
        <f t="shared" si="11"/>
        <v>0</v>
      </c>
      <c r="L194" s="2" t="s">
        <v>75</v>
      </c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1"/>
      <c r="BW194" s="111"/>
      <c r="BX194" s="111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1"/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1"/>
      <c r="EC194" s="111"/>
      <c r="ED194" s="111"/>
      <c r="EE194" s="111"/>
      <c r="EF194" s="111"/>
      <c r="EG194" s="111"/>
      <c r="EH194" s="111"/>
      <c r="EI194" s="111"/>
      <c r="EJ194" s="111"/>
      <c r="EK194" s="111"/>
      <c r="EL194" s="111"/>
      <c r="EM194" s="111"/>
      <c r="EN194" s="111"/>
      <c r="EO194" s="111"/>
      <c r="EP194" s="111"/>
      <c r="EQ194" s="111"/>
      <c r="ER194" s="111"/>
      <c r="ES194" s="111"/>
      <c r="ET194" s="111"/>
      <c r="EU194" s="111"/>
      <c r="EV194" s="111"/>
      <c r="EW194" s="111"/>
      <c r="EX194" s="111"/>
      <c r="EY194" s="111"/>
      <c r="EZ194" s="111"/>
      <c r="FA194" s="111"/>
      <c r="FB194" s="111"/>
      <c r="FC194" s="111"/>
      <c r="FD194" s="111"/>
      <c r="FE194" s="111"/>
      <c r="FF194" s="111"/>
      <c r="FG194" s="111"/>
      <c r="FH194" s="111"/>
      <c r="FI194" s="111"/>
      <c r="FJ194" s="111"/>
      <c r="FK194" s="111"/>
      <c r="FL194" s="111"/>
      <c r="FM194" s="111"/>
      <c r="FN194" s="111"/>
      <c r="FO194" s="111"/>
      <c r="FP194" s="111"/>
      <c r="FQ194" s="111"/>
      <c r="FR194" s="111"/>
      <c r="FS194" s="111"/>
      <c r="FT194" s="111"/>
      <c r="FU194" s="111"/>
      <c r="FV194" s="111"/>
      <c r="FW194" s="111"/>
      <c r="FX194" s="111"/>
      <c r="FY194" s="111"/>
      <c r="FZ194" s="111"/>
      <c r="GA194" s="111"/>
      <c r="GB194" s="111"/>
      <c r="GC194" s="111"/>
      <c r="GD194" s="111"/>
      <c r="GE194" s="111"/>
      <c r="GF194" s="111"/>
      <c r="GG194" s="111"/>
      <c r="GH194" s="111"/>
      <c r="GI194" s="111"/>
      <c r="GJ194" s="111"/>
      <c r="GK194" s="111"/>
      <c r="GL194" s="111"/>
      <c r="GM194" s="111"/>
      <c r="GN194" s="111"/>
      <c r="GO194" s="111"/>
      <c r="GP194" s="111"/>
      <c r="GQ194" s="111"/>
      <c r="GR194" s="111"/>
      <c r="GS194" s="111"/>
      <c r="GT194" s="111"/>
      <c r="GU194" s="111"/>
      <c r="GV194" s="111"/>
      <c r="GW194" s="111"/>
      <c r="GX194" s="111"/>
      <c r="GY194" s="111"/>
      <c r="GZ194" s="111"/>
      <c r="HA194" s="111"/>
      <c r="HB194" s="111"/>
      <c r="HC194" s="111"/>
      <c r="HD194" s="111"/>
      <c r="HE194" s="111"/>
      <c r="HF194" s="111"/>
      <c r="HG194" s="111"/>
      <c r="HH194" s="111"/>
      <c r="HI194" s="111"/>
      <c r="HJ194" s="111"/>
      <c r="HK194" s="111"/>
      <c r="HL194" s="111"/>
      <c r="HM194" s="111"/>
      <c r="HN194" s="111"/>
      <c r="HO194" s="111"/>
      <c r="HP194" s="111"/>
      <c r="HQ194" s="111"/>
      <c r="HR194" s="111"/>
      <c r="HS194" s="111"/>
      <c r="HT194" s="111"/>
      <c r="HU194" s="111"/>
      <c r="HV194" s="111"/>
      <c r="HW194" s="111"/>
      <c r="HX194" s="111"/>
      <c r="HY194" s="111"/>
      <c r="HZ194" s="111"/>
      <c r="IA194" s="111"/>
      <c r="IB194" s="111"/>
      <c r="IC194" s="111"/>
      <c r="ID194" s="111"/>
      <c r="IE194" s="111"/>
      <c r="IF194" s="111"/>
      <c r="IG194" s="111"/>
      <c r="IH194" s="111"/>
      <c r="II194" s="111"/>
      <c r="IJ194" s="111"/>
      <c r="IK194" s="111"/>
      <c r="IL194" s="111"/>
      <c r="IM194" s="111"/>
      <c r="IN194" s="111"/>
      <c r="IO194" s="111"/>
      <c r="IP194" s="111"/>
      <c r="IQ194" s="111"/>
      <c r="IR194" s="111"/>
      <c r="IS194" s="111"/>
      <c r="IT194" s="111"/>
      <c r="IU194" s="111"/>
      <c r="IV194" s="111"/>
      <c r="IW194" s="111"/>
      <c r="IX194" s="111"/>
      <c r="IY194" s="111"/>
      <c r="IZ194" s="111"/>
      <c r="JA194" s="111"/>
      <c r="JB194" s="111"/>
      <c r="JC194" s="111"/>
      <c r="JD194" s="111"/>
      <c r="JE194" s="111"/>
      <c r="JF194" s="111"/>
      <c r="JG194" s="111"/>
      <c r="JH194" s="111"/>
      <c r="JI194" s="111"/>
      <c r="JJ194" s="111"/>
      <c r="JK194" s="111"/>
      <c r="JL194" s="111"/>
      <c r="JM194" s="111"/>
      <c r="JN194" s="111"/>
      <c r="JO194" s="111"/>
      <c r="JP194" s="111"/>
      <c r="JQ194" s="111"/>
      <c r="JR194" s="111"/>
      <c r="JS194" s="111"/>
      <c r="JT194" s="111"/>
      <c r="JU194" s="111"/>
      <c r="JV194" s="111"/>
      <c r="JW194" s="111"/>
      <c r="JX194" s="111"/>
      <c r="JY194" s="111"/>
      <c r="JZ194" s="111"/>
      <c r="KA194" s="111"/>
      <c r="KB194" s="111"/>
      <c r="KC194" s="111"/>
      <c r="KD194" s="111"/>
      <c r="KE194" s="111"/>
      <c r="KF194" s="111"/>
      <c r="KG194" s="111"/>
      <c r="KH194" s="111"/>
      <c r="KI194" s="111"/>
      <c r="KJ194" s="111"/>
      <c r="KK194" s="111"/>
      <c r="KL194" s="111"/>
      <c r="KM194" s="111"/>
      <c r="KN194" s="111"/>
      <c r="KO194" s="111"/>
      <c r="KP194" s="111"/>
      <c r="KQ194" s="111"/>
      <c r="KR194" s="111"/>
      <c r="KS194" s="111"/>
      <c r="KT194" s="111"/>
      <c r="KU194" s="111"/>
      <c r="KV194" s="111"/>
      <c r="KW194" s="111"/>
      <c r="KX194" s="111"/>
      <c r="KY194" s="111"/>
      <c r="KZ194" s="111"/>
      <c r="LA194" s="111"/>
      <c r="LB194" s="111"/>
      <c r="LC194" s="111"/>
      <c r="LD194" s="111"/>
      <c r="LE194" s="111"/>
      <c r="LF194" s="111"/>
      <c r="LG194" s="111"/>
      <c r="LH194" s="111"/>
      <c r="LI194" s="111"/>
      <c r="LJ194" s="111"/>
      <c r="LK194" s="111"/>
      <c r="LL194" s="111"/>
      <c r="LM194" s="111"/>
      <c r="LN194" s="111"/>
      <c r="LO194" s="111"/>
      <c r="LP194" s="111"/>
      <c r="LQ194" s="111"/>
      <c r="LR194" s="111"/>
      <c r="LS194" s="111"/>
      <c r="LT194" s="111"/>
      <c r="LU194" s="111"/>
      <c r="LV194" s="111"/>
      <c r="LW194" s="111"/>
      <c r="LX194" s="111"/>
      <c r="LY194" s="111"/>
      <c r="LZ194" s="111"/>
      <c r="MA194" s="111"/>
      <c r="MB194" s="111"/>
      <c r="MC194" s="111"/>
      <c r="MD194" s="111"/>
      <c r="ME194" s="111"/>
      <c r="MF194" s="111"/>
      <c r="MG194" s="111"/>
      <c r="MH194" s="111"/>
      <c r="MI194" s="111"/>
      <c r="MJ194" s="111"/>
      <c r="MK194" s="111"/>
      <c r="ML194" s="111"/>
      <c r="MM194" s="111"/>
      <c r="MN194" s="111"/>
      <c r="MO194" s="111"/>
      <c r="MP194" s="111"/>
      <c r="MQ194" s="111"/>
      <c r="MR194" s="111"/>
      <c r="MS194" s="111"/>
      <c r="MT194" s="111"/>
      <c r="MU194" s="111"/>
      <c r="MV194" s="111"/>
      <c r="MW194" s="111"/>
      <c r="MX194" s="111"/>
      <c r="MY194" s="111"/>
      <c r="MZ194" s="111"/>
      <c r="NA194" s="111"/>
      <c r="NB194" s="111"/>
      <c r="NC194" s="111"/>
      <c r="ND194" s="111"/>
      <c r="NE194" s="111"/>
      <c r="NF194" s="111"/>
      <c r="NG194" s="111"/>
      <c r="NH194" s="111"/>
      <c r="NI194" s="111"/>
      <c r="NJ194" s="111"/>
      <c r="NK194" s="111"/>
      <c r="NL194" s="111"/>
      <c r="NM194" s="111"/>
      <c r="NN194" s="111"/>
      <c r="NO194" s="111"/>
      <c r="NP194" s="111"/>
      <c r="NQ194" s="111"/>
      <c r="NR194" s="111"/>
      <c r="NS194" s="111"/>
      <c r="NT194" s="111"/>
      <c r="NU194" s="111"/>
      <c r="NV194" s="111"/>
      <c r="NW194" s="111"/>
      <c r="NX194" s="111"/>
      <c r="NY194" s="111"/>
      <c r="NZ194" s="111"/>
      <c r="OA194" s="111"/>
      <c r="OB194" s="111"/>
      <c r="OC194" s="111"/>
      <c r="OD194" s="111"/>
      <c r="OE194" s="111"/>
      <c r="OF194" s="111"/>
      <c r="OG194" s="111"/>
      <c r="OH194" s="111"/>
      <c r="OI194" s="111"/>
      <c r="OJ194" s="111"/>
      <c r="OK194" s="111"/>
      <c r="OL194" s="111"/>
      <c r="OM194" s="111"/>
      <c r="ON194" s="111"/>
      <c r="OO194" s="111"/>
      <c r="OP194" s="111"/>
      <c r="OQ194" s="111"/>
      <c r="OR194" s="111"/>
      <c r="OS194" s="111"/>
      <c r="OT194" s="111"/>
      <c r="OU194" s="111"/>
      <c r="OV194" s="111"/>
      <c r="OW194" s="111"/>
      <c r="OX194" s="111"/>
      <c r="OY194" s="111"/>
      <c r="OZ194" s="111"/>
      <c r="PA194" s="111"/>
      <c r="PB194" s="111"/>
      <c r="PC194" s="111"/>
      <c r="PD194" s="111"/>
      <c r="PE194" s="111"/>
      <c r="PF194" s="111"/>
      <c r="PG194" s="111"/>
      <c r="PH194" s="111"/>
      <c r="PI194" s="111"/>
      <c r="PJ194" s="111"/>
      <c r="PK194" s="111"/>
      <c r="PL194" s="111"/>
      <c r="PM194" s="111"/>
      <c r="PN194" s="111"/>
      <c r="PO194" s="111"/>
      <c r="PP194" s="111"/>
      <c r="PQ194" s="111"/>
      <c r="PR194" s="111"/>
      <c r="PS194" s="111"/>
      <c r="PT194" s="111"/>
      <c r="PU194" s="111"/>
      <c r="PV194" s="111"/>
      <c r="PW194" s="111"/>
      <c r="PX194" s="111"/>
      <c r="PY194" s="111"/>
      <c r="PZ194" s="111"/>
      <c r="QA194" s="111"/>
      <c r="QB194" s="111"/>
      <c r="QC194" s="111"/>
      <c r="QD194" s="111"/>
      <c r="QE194" s="111"/>
      <c r="QF194" s="111"/>
      <c r="QG194" s="111"/>
      <c r="QH194" s="111"/>
      <c r="QI194" s="111"/>
      <c r="QJ194" s="111"/>
      <c r="QK194" s="111"/>
      <c r="QL194" s="111"/>
      <c r="QM194" s="111"/>
      <c r="QN194" s="111"/>
      <c r="QO194" s="111"/>
      <c r="QP194" s="111"/>
      <c r="QQ194" s="111"/>
      <c r="QR194" s="111"/>
      <c r="QS194" s="111"/>
      <c r="QT194" s="111"/>
      <c r="QU194" s="111"/>
      <c r="QV194" s="111"/>
      <c r="QW194" s="111"/>
      <c r="QX194" s="111"/>
      <c r="QY194" s="111"/>
      <c r="QZ194" s="111"/>
      <c r="RA194" s="111"/>
      <c r="RB194" s="111"/>
      <c r="RC194" s="111"/>
      <c r="RD194" s="111"/>
      <c r="RE194" s="111"/>
      <c r="RF194" s="111"/>
      <c r="RG194" s="111"/>
      <c r="RH194" s="111"/>
      <c r="RI194" s="111"/>
      <c r="RJ194" s="111"/>
      <c r="RK194" s="111"/>
      <c r="RL194" s="111"/>
      <c r="RM194" s="111"/>
      <c r="RN194" s="111"/>
      <c r="RO194" s="111"/>
      <c r="RP194" s="111"/>
      <c r="RQ194" s="111"/>
      <c r="RR194" s="111"/>
      <c r="RS194" s="111"/>
      <c r="RT194" s="111"/>
      <c r="RU194" s="111"/>
      <c r="RV194" s="111"/>
      <c r="RW194" s="111"/>
      <c r="RX194" s="111"/>
      <c r="RY194" s="111"/>
      <c r="RZ194" s="111"/>
      <c r="SA194" s="111"/>
      <c r="SB194" s="111"/>
      <c r="SC194" s="111"/>
      <c r="SD194" s="111"/>
      <c r="SE194" s="111"/>
      <c r="SF194" s="111"/>
      <c r="SG194" s="111"/>
      <c r="SH194" s="111"/>
      <c r="SI194" s="111"/>
      <c r="SJ194" s="111"/>
      <c r="SK194" s="111"/>
      <c r="SL194" s="111"/>
      <c r="SM194" s="111"/>
      <c r="SN194" s="111"/>
      <c r="SO194" s="111"/>
      <c r="SP194" s="111"/>
      <c r="SQ194" s="111"/>
      <c r="SR194" s="111"/>
      <c r="SS194" s="111"/>
      <c r="ST194" s="111"/>
      <c r="SU194" s="111"/>
      <c r="SV194" s="111"/>
      <c r="SW194" s="111"/>
      <c r="SX194" s="111"/>
      <c r="SY194" s="111"/>
      <c r="SZ194" s="111"/>
      <c r="TA194" s="111"/>
      <c r="TB194" s="111"/>
      <c r="TC194" s="111"/>
      <c r="TD194" s="111"/>
      <c r="TE194" s="111"/>
      <c r="TF194" s="111"/>
      <c r="TG194" s="111"/>
      <c r="TH194" s="111"/>
      <c r="TI194" s="111"/>
      <c r="TJ194" s="111"/>
      <c r="TK194" s="111"/>
      <c r="TL194" s="111"/>
      <c r="TM194" s="111"/>
      <c r="TN194" s="111"/>
      <c r="TO194" s="111"/>
      <c r="TP194" s="111"/>
      <c r="TQ194" s="111"/>
      <c r="TR194" s="111"/>
      <c r="TS194" s="111"/>
      <c r="TT194" s="111"/>
      <c r="TU194" s="111"/>
      <c r="TV194" s="111"/>
      <c r="TW194" s="111"/>
      <c r="TX194" s="111"/>
      <c r="TY194" s="111"/>
      <c r="TZ194" s="111"/>
      <c r="UA194" s="111"/>
      <c r="UB194" s="111"/>
      <c r="UC194" s="111"/>
      <c r="UD194" s="111"/>
      <c r="UE194" s="111"/>
      <c r="UF194" s="111"/>
      <c r="UG194" s="111"/>
      <c r="UH194" s="111"/>
      <c r="UI194" s="111"/>
      <c r="UJ194" s="111"/>
      <c r="UK194" s="111"/>
      <c r="UL194" s="111"/>
      <c r="UM194" s="111"/>
      <c r="UN194" s="111"/>
      <c r="UO194" s="111"/>
      <c r="UP194" s="111"/>
      <c r="UQ194" s="111"/>
      <c r="UR194" s="111"/>
      <c r="US194" s="111"/>
      <c r="UT194" s="111"/>
      <c r="UU194" s="111"/>
      <c r="UV194" s="111"/>
      <c r="UW194" s="111"/>
      <c r="UX194" s="111"/>
      <c r="UY194" s="111"/>
      <c r="UZ194" s="111"/>
      <c r="VA194" s="111"/>
      <c r="VB194" s="111"/>
      <c r="VC194" s="111"/>
      <c r="VD194" s="111"/>
      <c r="VE194" s="111"/>
      <c r="VF194" s="111"/>
      <c r="VG194" s="111"/>
      <c r="VH194" s="111"/>
      <c r="VI194" s="111"/>
      <c r="VJ194" s="111"/>
      <c r="VK194" s="111"/>
      <c r="VL194" s="111"/>
      <c r="VM194" s="111"/>
      <c r="VN194" s="111"/>
      <c r="VO194" s="111"/>
      <c r="VP194" s="111"/>
      <c r="VQ194" s="111"/>
      <c r="VR194" s="111"/>
      <c r="VS194" s="111"/>
      <c r="VT194" s="111"/>
      <c r="VU194" s="111"/>
      <c r="VV194" s="111"/>
      <c r="VW194" s="111"/>
      <c r="VX194" s="111"/>
      <c r="VY194" s="111"/>
      <c r="VZ194" s="111"/>
      <c r="WA194" s="111"/>
      <c r="WB194" s="111"/>
      <c r="WC194" s="111"/>
      <c r="WD194" s="111"/>
      <c r="WE194" s="111"/>
      <c r="WF194" s="111"/>
      <c r="WG194" s="111"/>
      <c r="WH194" s="111"/>
      <c r="WI194" s="111"/>
      <c r="WJ194" s="111"/>
      <c r="WK194" s="111"/>
      <c r="WL194" s="111"/>
      <c r="WM194" s="111"/>
      <c r="WN194" s="111"/>
      <c r="WO194" s="111"/>
      <c r="WP194" s="111"/>
      <c r="WQ194" s="111"/>
      <c r="WR194" s="111"/>
      <c r="WS194" s="111"/>
      <c r="WT194" s="111"/>
      <c r="WU194" s="111"/>
      <c r="WV194" s="111"/>
      <c r="WW194" s="111"/>
      <c r="WX194" s="111"/>
      <c r="WY194" s="111"/>
      <c r="WZ194" s="111"/>
      <c r="XA194" s="111"/>
      <c r="XB194" s="111"/>
      <c r="XC194" s="111"/>
      <c r="XD194" s="111"/>
      <c r="XE194" s="111"/>
      <c r="XF194" s="111"/>
      <c r="XG194" s="111"/>
      <c r="XH194" s="111"/>
      <c r="XI194" s="111"/>
      <c r="XJ194" s="111"/>
      <c r="XK194" s="111"/>
      <c r="XL194" s="111"/>
      <c r="XM194" s="111"/>
      <c r="XN194" s="111"/>
      <c r="XO194" s="111"/>
      <c r="XP194" s="111"/>
      <c r="XQ194" s="111"/>
      <c r="XR194" s="111"/>
      <c r="XS194" s="111"/>
      <c r="XT194" s="111"/>
      <c r="XU194" s="111"/>
      <c r="XV194" s="111"/>
      <c r="XW194" s="111"/>
      <c r="XX194" s="111"/>
      <c r="XY194" s="111"/>
      <c r="XZ194" s="111"/>
      <c r="YA194" s="111"/>
      <c r="YB194" s="111"/>
      <c r="YC194" s="111"/>
      <c r="YD194" s="111"/>
      <c r="YE194" s="111"/>
      <c r="YF194" s="111"/>
      <c r="YG194" s="111"/>
      <c r="YH194" s="111"/>
      <c r="YI194" s="111"/>
      <c r="YJ194" s="111"/>
      <c r="YK194" s="111"/>
      <c r="YL194" s="111"/>
      <c r="YM194" s="111"/>
      <c r="YN194" s="111"/>
      <c r="YO194" s="111"/>
      <c r="YP194" s="111"/>
      <c r="YQ194" s="111"/>
      <c r="YR194" s="111"/>
      <c r="YS194" s="111"/>
      <c r="YT194" s="111"/>
      <c r="YU194" s="111"/>
      <c r="YV194" s="111"/>
      <c r="YW194" s="111"/>
      <c r="YX194" s="111"/>
      <c r="YY194" s="111"/>
      <c r="YZ194" s="111"/>
      <c r="ZA194" s="111"/>
      <c r="ZB194" s="111"/>
      <c r="ZC194" s="111"/>
      <c r="ZD194" s="111"/>
      <c r="ZE194" s="111"/>
      <c r="ZF194" s="111"/>
      <c r="ZG194" s="111"/>
      <c r="ZH194" s="111"/>
      <c r="ZI194" s="111"/>
      <c r="ZJ194" s="111"/>
      <c r="ZK194" s="111"/>
      <c r="ZL194" s="111"/>
      <c r="ZM194" s="111"/>
      <c r="ZN194" s="111"/>
      <c r="ZO194" s="111"/>
      <c r="ZP194" s="111"/>
      <c r="ZQ194" s="111"/>
      <c r="ZR194" s="111"/>
      <c r="ZS194" s="111"/>
      <c r="ZT194" s="111"/>
      <c r="ZU194" s="111"/>
      <c r="ZV194" s="111"/>
      <c r="ZW194" s="111"/>
      <c r="ZX194" s="111"/>
      <c r="ZY194" s="111"/>
      <c r="ZZ194" s="111"/>
      <c r="AAA194" s="111"/>
      <c r="AAB194" s="111"/>
      <c r="AAC194" s="111"/>
      <c r="AAD194" s="111"/>
      <c r="AAE194" s="111"/>
      <c r="AAF194" s="111"/>
      <c r="AAG194" s="111"/>
      <c r="AAH194" s="111"/>
      <c r="AAI194" s="111"/>
      <c r="AAJ194" s="111"/>
      <c r="AAK194" s="111"/>
      <c r="AAL194" s="111"/>
      <c r="AAM194" s="111"/>
      <c r="AAN194" s="111"/>
      <c r="AAO194" s="111"/>
      <c r="AAP194" s="111"/>
      <c r="AAQ194" s="111"/>
      <c r="AAR194" s="111"/>
      <c r="AAS194" s="111"/>
      <c r="AAT194" s="111"/>
      <c r="AAU194" s="111"/>
      <c r="AAV194" s="111"/>
      <c r="AAW194" s="111"/>
      <c r="AAX194" s="111"/>
      <c r="AAY194" s="111"/>
      <c r="AAZ194" s="111"/>
      <c r="ABA194" s="111"/>
      <c r="ABB194" s="111"/>
      <c r="ABC194" s="111"/>
      <c r="ABD194" s="111"/>
      <c r="ABE194" s="111"/>
      <c r="ABF194" s="111"/>
      <c r="ABG194" s="111"/>
      <c r="ABH194" s="111"/>
      <c r="ABI194" s="111"/>
      <c r="ABJ194" s="111"/>
      <c r="ABK194" s="111"/>
      <c r="ABL194" s="111"/>
      <c r="ABM194" s="111"/>
      <c r="ABN194" s="111"/>
      <c r="ABO194" s="111"/>
      <c r="ABP194" s="111"/>
      <c r="ABQ194" s="111"/>
      <c r="ABR194" s="111"/>
      <c r="ABS194" s="111"/>
      <c r="ABT194" s="111"/>
      <c r="ABU194" s="111"/>
      <c r="ABV194" s="111"/>
      <c r="ABW194" s="111"/>
      <c r="ABX194" s="111"/>
      <c r="ABY194" s="111"/>
      <c r="ABZ194" s="111"/>
      <c r="ACA194" s="111"/>
      <c r="ACB194" s="111"/>
      <c r="ACC194" s="111"/>
      <c r="ACD194" s="111"/>
      <c r="ACE194" s="111"/>
      <c r="ACF194" s="111"/>
      <c r="ACG194" s="111"/>
      <c r="ACH194" s="111"/>
      <c r="ACI194" s="111"/>
      <c r="ACJ194" s="111"/>
      <c r="ACK194" s="111"/>
      <c r="ACL194" s="111"/>
      <c r="ACM194" s="111"/>
      <c r="ACN194" s="111"/>
      <c r="ACO194" s="111"/>
      <c r="ACP194" s="111"/>
      <c r="ACQ194" s="111"/>
      <c r="ACR194" s="111"/>
      <c r="ACS194" s="111"/>
      <c r="ACT194" s="111"/>
      <c r="ACU194" s="111"/>
      <c r="ACV194" s="111"/>
      <c r="ACW194" s="111"/>
      <c r="ACX194" s="111"/>
      <c r="ACY194" s="111"/>
      <c r="ACZ194" s="111"/>
      <c r="ADA194" s="111"/>
      <c r="ADB194" s="111"/>
      <c r="ADC194" s="111"/>
      <c r="ADD194" s="111"/>
      <c r="ADE194" s="111"/>
      <c r="ADF194" s="111"/>
      <c r="ADG194" s="111"/>
      <c r="ADH194" s="111"/>
      <c r="ADI194" s="111"/>
      <c r="ADJ194" s="111"/>
      <c r="ADK194" s="111"/>
      <c r="ADL194" s="111"/>
      <c r="ADM194" s="111"/>
      <c r="ADN194" s="111"/>
      <c r="ADO194" s="111"/>
      <c r="ADP194" s="111"/>
      <c r="ADQ194" s="111"/>
      <c r="ADR194" s="111"/>
      <c r="ADS194" s="111"/>
      <c r="ADT194" s="111"/>
      <c r="ADU194" s="111"/>
      <c r="ADV194" s="111"/>
      <c r="ADW194" s="111"/>
      <c r="ADX194" s="111"/>
      <c r="ADY194" s="111"/>
      <c r="ADZ194" s="111"/>
      <c r="AEA194" s="111"/>
      <c r="AEB194" s="111"/>
      <c r="AEC194" s="111"/>
      <c r="AED194" s="111"/>
      <c r="AEE194" s="111"/>
      <c r="AEF194" s="111"/>
      <c r="AEG194" s="111"/>
      <c r="AEH194" s="111"/>
      <c r="AEI194" s="111"/>
      <c r="AEJ194" s="111"/>
      <c r="AEK194" s="111"/>
      <c r="AEL194" s="111"/>
      <c r="AEM194" s="111"/>
      <c r="AEN194" s="111"/>
      <c r="AEO194" s="111"/>
      <c r="AEP194" s="111"/>
      <c r="AEQ194" s="111"/>
      <c r="AER194" s="111"/>
      <c r="AES194" s="111"/>
      <c r="AET194" s="111"/>
      <c r="AEU194" s="111"/>
      <c r="AEV194" s="111"/>
      <c r="AEW194" s="111"/>
      <c r="AEX194" s="111"/>
      <c r="AEY194" s="111"/>
      <c r="AEZ194" s="111"/>
      <c r="AFA194" s="111"/>
      <c r="AFB194" s="111"/>
      <c r="AFC194" s="111"/>
      <c r="AFD194" s="111"/>
      <c r="AFE194" s="111"/>
      <c r="AFF194" s="111"/>
      <c r="AFG194" s="111"/>
      <c r="AFH194" s="111"/>
      <c r="AFI194" s="111"/>
      <c r="AFJ194" s="111"/>
      <c r="AFK194" s="111"/>
      <c r="AFL194" s="111"/>
      <c r="AFM194" s="111"/>
      <c r="AFN194" s="111"/>
      <c r="AFO194" s="111"/>
      <c r="AFP194" s="111"/>
      <c r="AFQ194" s="111"/>
      <c r="AFR194" s="111"/>
      <c r="AFS194" s="111"/>
      <c r="AFT194" s="111"/>
      <c r="AFU194" s="111"/>
      <c r="AFV194" s="111"/>
      <c r="AFW194" s="111"/>
      <c r="AFX194" s="111"/>
      <c r="AFY194" s="111"/>
      <c r="AFZ194" s="111"/>
      <c r="AGA194" s="111"/>
      <c r="AGB194" s="111"/>
      <c r="AGC194" s="111"/>
      <c r="AGD194" s="111"/>
      <c r="AGE194" s="111"/>
      <c r="AGF194" s="111"/>
      <c r="AGG194" s="111"/>
      <c r="AGH194" s="111"/>
      <c r="AGI194" s="111"/>
      <c r="AGJ194" s="111"/>
      <c r="AGK194" s="111"/>
      <c r="AGL194" s="111"/>
      <c r="AGM194" s="111"/>
      <c r="AGN194" s="111"/>
      <c r="AGO194" s="111"/>
      <c r="AGP194" s="111"/>
      <c r="AGQ194" s="111"/>
      <c r="AGR194" s="111"/>
      <c r="AGS194" s="111"/>
      <c r="AGT194" s="111"/>
      <c r="AGU194" s="111"/>
      <c r="AGV194" s="111"/>
      <c r="AGW194" s="111"/>
      <c r="AGX194" s="111"/>
      <c r="AGY194" s="111"/>
      <c r="AGZ194" s="111"/>
      <c r="AHA194" s="111"/>
      <c r="AHB194" s="111"/>
      <c r="AHC194" s="111"/>
      <c r="AHD194" s="111"/>
      <c r="AHE194" s="111"/>
      <c r="AHF194" s="111"/>
      <c r="AHG194" s="111"/>
      <c r="AHH194" s="111"/>
      <c r="AHI194" s="111"/>
      <c r="AHJ194" s="111"/>
      <c r="AHK194" s="111"/>
      <c r="AHL194" s="111"/>
      <c r="AHM194" s="111"/>
      <c r="AHN194" s="111"/>
      <c r="AHO194" s="111"/>
      <c r="AHP194" s="111"/>
      <c r="AHQ194" s="111"/>
      <c r="AHR194" s="111"/>
      <c r="AHS194" s="111"/>
      <c r="AHT194" s="111"/>
      <c r="AHU194" s="111"/>
      <c r="AHV194" s="111"/>
      <c r="AHW194" s="111"/>
    </row>
    <row r="195" spans="1:907" ht="23.1" customHeight="1" x14ac:dyDescent="0.25">
      <c r="A195" s="123" t="s">
        <v>285</v>
      </c>
      <c r="B195" s="9" t="e" vm="157">
        <v>#VALUE!</v>
      </c>
      <c r="C195" s="26">
        <v>21102</v>
      </c>
      <c r="D195" s="17" t="s">
        <v>305</v>
      </c>
      <c r="E195" s="91">
        <v>24</v>
      </c>
      <c r="F195" s="92">
        <v>21.6</v>
      </c>
      <c r="G195" s="92">
        <v>20.377358490566039</v>
      </c>
      <c r="H195" s="53">
        <v>0.06</v>
      </c>
      <c r="I195" s="23"/>
      <c r="J195" s="18">
        <f t="shared" si="15"/>
        <v>0</v>
      </c>
      <c r="K195" s="18">
        <f t="shared" si="11"/>
        <v>0</v>
      </c>
      <c r="L195" s="2" t="s">
        <v>298</v>
      </c>
    </row>
    <row r="196" spans="1:907" ht="23.1" customHeight="1" x14ac:dyDescent="0.25">
      <c r="A196" s="123" t="s">
        <v>285</v>
      </c>
      <c r="B196" s="37" t="e" vm="158">
        <v>#VALUE!</v>
      </c>
      <c r="C196" s="38">
        <v>21110</v>
      </c>
      <c r="D196" s="39" t="s">
        <v>306</v>
      </c>
      <c r="E196" s="93">
        <v>24</v>
      </c>
      <c r="F196" s="94">
        <v>44.400000000000006</v>
      </c>
      <c r="G196" s="94">
        <v>41.886792452830193</v>
      </c>
      <c r="H196" s="54">
        <v>0.06</v>
      </c>
      <c r="I196" s="40"/>
      <c r="J196" s="42">
        <f t="shared" si="15"/>
        <v>0</v>
      </c>
      <c r="K196" s="20">
        <f t="shared" si="11"/>
        <v>0</v>
      </c>
      <c r="L196" s="13" t="s">
        <v>75</v>
      </c>
    </row>
    <row r="197" spans="1:907" ht="15.6" customHeight="1" x14ac:dyDescent="0.3">
      <c r="A197" s="83"/>
      <c r="B197" s="41" t="s">
        <v>307</v>
      </c>
      <c r="C197" s="33"/>
      <c r="D197" s="33"/>
      <c r="E197" s="55"/>
      <c r="F197" s="95"/>
      <c r="G197" s="95"/>
      <c r="H197" s="55"/>
      <c r="I197" s="33"/>
      <c r="J197" s="33"/>
      <c r="K197" s="36"/>
      <c r="L197" s="36"/>
    </row>
    <row r="198" spans="1:907" ht="23.1" customHeight="1" x14ac:dyDescent="0.25">
      <c r="A198" s="80"/>
      <c r="B198" s="8" t="e" vm="159">
        <v>#VALUE!</v>
      </c>
      <c r="C198" s="24">
        <v>88235</v>
      </c>
      <c r="D198" s="25" t="s">
        <v>308</v>
      </c>
      <c r="E198" s="89">
        <v>6</v>
      </c>
      <c r="F198" s="90">
        <f>5.5*6</f>
        <v>33</v>
      </c>
      <c r="G198" s="90">
        <f>F198/1.06</f>
        <v>31.132075471698112</v>
      </c>
      <c r="H198" s="52">
        <v>0.06</v>
      </c>
      <c r="I198" s="22"/>
      <c r="J198" s="18">
        <f t="shared" si="15"/>
        <v>0</v>
      </c>
      <c r="K198" s="18">
        <f t="shared" si="11"/>
        <v>0</v>
      </c>
      <c r="L198" s="16" t="s">
        <v>152</v>
      </c>
    </row>
    <row r="199" spans="1:907" ht="23.1" customHeight="1" x14ac:dyDescent="0.25">
      <c r="A199" s="81"/>
      <c r="B199" s="9" t="e" vm="160">
        <v>#VALUE!</v>
      </c>
      <c r="C199" s="26">
        <v>21401</v>
      </c>
      <c r="D199" s="17" t="s">
        <v>309</v>
      </c>
      <c r="E199" s="91">
        <v>6</v>
      </c>
      <c r="F199" s="92">
        <v>135</v>
      </c>
      <c r="G199" s="92">
        <v>127.35849056603773</v>
      </c>
      <c r="H199" s="53">
        <v>0.06</v>
      </c>
      <c r="I199" s="23"/>
      <c r="J199" s="18">
        <f t="shared" si="15"/>
        <v>0</v>
      </c>
      <c r="K199" s="18">
        <f t="shared" si="11"/>
        <v>0</v>
      </c>
      <c r="L199" s="2" t="s">
        <v>75</v>
      </c>
    </row>
    <row r="200" spans="1:907" ht="23.1" customHeight="1" x14ac:dyDescent="0.25">
      <c r="A200" s="82"/>
      <c r="B200" s="37" t="e" vm="161">
        <v>#VALUE!</v>
      </c>
      <c r="C200" s="38">
        <v>21403</v>
      </c>
      <c r="D200" s="39" t="s">
        <v>310</v>
      </c>
      <c r="E200" s="93">
        <v>6</v>
      </c>
      <c r="F200" s="94">
        <v>135</v>
      </c>
      <c r="G200" s="94">
        <v>127.35849056603773</v>
      </c>
      <c r="H200" s="54">
        <v>0.06</v>
      </c>
      <c r="I200" s="40"/>
      <c r="J200" s="20">
        <f t="shared" si="15"/>
        <v>0</v>
      </c>
      <c r="K200" s="20">
        <f t="shared" si="11"/>
        <v>0</v>
      </c>
      <c r="L200" s="13" t="s">
        <v>75</v>
      </c>
    </row>
    <row r="201" spans="1:907" s="5" customFormat="1" ht="14.4" customHeight="1" x14ac:dyDescent="0.3">
      <c r="A201" s="84"/>
      <c r="B201" s="46" t="s">
        <v>311</v>
      </c>
      <c r="C201" s="47"/>
      <c r="D201" s="47"/>
      <c r="E201" s="56"/>
      <c r="F201" s="96"/>
      <c r="G201" s="96"/>
      <c r="H201" s="56"/>
      <c r="I201" s="47"/>
      <c r="J201" s="47"/>
      <c r="K201" s="49"/>
      <c r="L201" s="49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1"/>
      <c r="BR201" s="111"/>
      <c r="BS201" s="111"/>
      <c r="BT201" s="111"/>
      <c r="BU201" s="111"/>
      <c r="BV201" s="111"/>
      <c r="BW201" s="111"/>
      <c r="BX201" s="111"/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1"/>
      <c r="EC201" s="111"/>
      <c r="ED201" s="111"/>
      <c r="EE201" s="111"/>
      <c r="EF201" s="111"/>
      <c r="EG201" s="111"/>
      <c r="EH201" s="111"/>
      <c r="EI201" s="111"/>
      <c r="EJ201" s="111"/>
      <c r="EK201" s="111"/>
      <c r="EL201" s="111"/>
      <c r="EM201" s="111"/>
      <c r="EN201" s="111"/>
      <c r="EO201" s="111"/>
      <c r="EP201" s="111"/>
      <c r="EQ201" s="111"/>
      <c r="ER201" s="111"/>
      <c r="ES201" s="111"/>
      <c r="ET201" s="111"/>
      <c r="EU201" s="111"/>
      <c r="EV201" s="111"/>
      <c r="EW201" s="111"/>
      <c r="EX201" s="111"/>
      <c r="EY201" s="111"/>
      <c r="EZ201" s="111"/>
      <c r="FA201" s="111"/>
      <c r="FB201" s="111"/>
      <c r="FC201" s="111"/>
      <c r="FD201" s="111"/>
      <c r="FE201" s="111"/>
      <c r="FF201" s="111"/>
      <c r="FG201" s="111"/>
      <c r="FH201" s="111"/>
      <c r="FI201" s="111"/>
      <c r="FJ201" s="111"/>
      <c r="FK201" s="111"/>
      <c r="FL201" s="111"/>
      <c r="FM201" s="111"/>
      <c r="FN201" s="111"/>
      <c r="FO201" s="111"/>
      <c r="FP201" s="111"/>
      <c r="FQ201" s="111"/>
      <c r="FR201" s="111"/>
      <c r="FS201" s="111"/>
      <c r="FT201" s="111"/>
      <c r="FU201" s="111"/>
      <c r="FV201" s="111"/>
      <c r="FW201" s="111"/>
      <c r="FX201" s="111"/>
      <c r="FY201" s="111"/>
      <c r="FZ201" s="111"/>
      <c r="GA201" s="111"/>
      <c r="GB201" s="111"/>
      <c r="GC201" s="111"/>
      <c r="GD201" s="111"/>
      <c r="GE201" s="111"/>
      <c r="GF201" s="111"/>
      <c r="GG201" s="111"/>
      <c r="GH201" s="111"/>
      <c r="GI201" s="111"/>
      <c r="GJ201" s="111"/>
      <c r="GK201" s="111"/>
      <c r="GL201" s="111"/>
      <c r="GM201" s="111"/>
      <c r="GN201" s="111"/>
      <c r="GO201" s="111"/>
      <c r="GP201" s="111"/>
      <c r="GQ201" s="111"/>
      <c r="GR201" s="111"/>
      <c r="GS201" s="111"/>
      <c r="GT201" s="111"/>
      <c r="GU201" s="111"/>
      <c r="GV201" s="111"/>
      <c r="GW201" s="111"/>
      <c r="GX201" s="111"/>
      <c r="GY201" s="111"/>
      <c r="GZ201" s="111"/>
      <c r="HA201" s="111"/>
      <c r="HB201" s="111"/>
      <c r="HC201" s="111"/>
      <c r="HD201" s="111"/>
      <c r="HE201" s="111"/>
      <c r="HF201" s="111"/>
      <c r="HG201" s="111"/>
      <c r="HH201" s="111"/>
      <c r="HI201" s="111"/>
      <c r="HJ201" s="111"/>
      <c r="HK201" s="111"/>
      <c r="HL201" s="111"/>
      <c r="HM201" s="111"/>
      <c r="HN201" s="111"/>
      <c r="HO201" s="111"/>
      <c r="HP201" s="111"/>
      <c r="HQ201" s="111"/>
      <c r="HR201" s="111"/>
      <c r="HS201" s="111"/>
      <c r="HT201" s="111"/>
      <c r="HU201" s="111"/>
      <c r="HV201" s="111"/>
      <c r="HW201" s="111"/>
      <c r="HX201" s="111"/>
      <c r="HY201" s="111"/>
      <c r="HZ201" s="111"/>
      <c r="IA201" s="111"/>
      <c r="IB201" s="111"/>
      <c r="IC201" s="111"/>
      <c r="ID201" s="111"/>
      <c r="IE201" s="111"/>
      <c r="IF201" s="111"/>
      <c r="IG201" s="111"/>
      <c r="IH201" s="111"/>
      <c r="II201" s="111"/>
      <c r="IJ201" s="111"/>
      <c r="IK201" s="111"/>
      <c r="IL201" s="111"/>
      <c r="IM201" s="111"/>
      <c r="IN201" s="111"/>
      <c r="IO201" s="111"/>
      <c r="IP201" s="111"/>
      <c r="IQ201" s="111"/>
      <c r="IR201" s="111"/>
      <c r="IS201" s="111"/>
      <c r="IT201" s="111"/>
      <c r="IU201" s="111"/>
      <c r="IV201" s="111"/>
      <c r="IW201" s="111"/>
      <c r="IX201" s="111"/>
      <c r="IY201" s="111"/>
      <c r="IZ201" s="111"/>
      <c r="JA201" s="111"/>
      <c r="JB201" s="111"/>
      <c r="JC201" s="111"/>
      <c r="JD201" s="111"/>
      <c r="JE201" s="111"/>
      <c r="JF201" s="111"/>
      <c r="JG201" s="111"/>
      <c r="JH201" s="111"/>
      <c r="JI201" s="111"/>
      <c r="JJ201" s="111"/>
      <c r="JK201" s="111"/>
      <c r="JL201" s="111"/>
      <c r="JM201" s="111"/>
      <c r="JN201" s="111"/>
      <c r="JO201" s="111"/>
      <c r="JP201" s="111"/>
      <c r="JQ201" s="111"/>
      <c r="JR201" s="111"/>
      <c r="JS201" s="111"/>
      <c r="JT201" s="111"/>
      <c r="JU201" s="111"/>
      <c r="JV201" s="111"/>
      <c r="JW201" s="111"/>
      <c r="JX201" s="111"/>
      <c r="JY201" s="111"/>
      <c r="JZ201" s="111"/>
      <c r="KA201" s="111"/>
      <c r="KB201" s="111"/>
      <c r="KC201" s="111"/>
      <c r="KD201" s="111"/>
      <c r="KE201" s="111"/>
      <c r="KF201" s="111"/>
      <c r="KG201" s="111"/>
      <c r="KH201" s="111"/>
      <c r="KI201" s="111"/>
      <c r="KJ201" s="111"/>
      <c r="KK201" s="111"/>
      <c r="KL201" s="111"/>
      <c r="KM201" s="111"/>
      <c r="KN201" s="111"/>
      <c r="KO201" s="111"/>
      <c r="KP201" s="111"/>
      <c r="KQ201" s="111"/>
      <c r="KR201" s="111"/>
      <c r="KS201" s="111"/>
      <c r="KT201" s="111"/>
      <c r="KU201" s="111"/>
      <c r="KV201" s="111"/>
      <c r="KW201" s="111"/>
      <c r="KX201" s="111"/>
      <c r="KY201" s="111"/>
      <c r="KZ201" s="111"/>
      <c r="LA201" s="111"/>
      <c r="LB201" s="111"/>
      <c r="LC201" s="111"/>
      <c r="LD201" s="111"/>
      <c r="LE201" s="111"/>
      <c r="LF201" s="111"/>
      <c r="LG201" s="111"/>
      <c r="LH201" s="111"/>
      <c r="LI201" s="111"/>
      <c r="LJ201" s="111"/>
      <c r="LK201" s="111"/>
      <c r="LL201" s="111"/>
      <c r="LM201" s="111"/>
      <c r="LN201" s="111"/>
      <c r="LO201" s="111"/>
      <c r="LP201" s="111"/>
      <c r="LQ201" s="111"/>
      <c r="LR201" s="111"/>
      <c r="LS201" s="111"/>
      <c r="LT201" s="111"/>
      <c r="LU201" s="111"/>
      <c r="LV201" s="111"/>
      <c r="LW201" s="111"/>
      <c r="LX201" s="111"/>
      <c r="LY201" s="111"/>
      <c r="LZ201" s="111"/>
      <c r="MA201" s="111"/>
      <c r="MB201" s="111"/>
      <c r="MC201" s="111"/>
      <c r="MD201" s="111"/>
      <c r="ME201" s="111"/>
      <c r="MF201" s="111"/>
      <c r="MG201" s="111"/>
      <c r="MH201" s="111"/>
      <c r="MI201" s="111"/>
      <c r="MJ201" s="111"/>
      <c r="MK201" s="111"/>
      <c r="ML201" s="111"/>
      <c r="MM201" s="111"/>
      <c r="MN201" s="111"/>
      <c r="MO201" s="111"/>
      <c r="MP201" s="111"/>
      <c r="MQ201" s="111"/>
      <c r="MR201" s="111"/>
      <c r="MS201" s="111"/>
      <c r="MT201" s="111"/>
      <c r="MU201" s="111"/>
      <c r="MV201" s="111"/>
      <c r="MW201" s="111"/>
      <c r="MX201" s="111"/>
      <c r="MY201" s="111"/>
      <c r="MZ201" s="111"/>
      <c r="NA201" s="111"/>
      <c r="NB201" s="111"/>
      <c r="NC201" s="111"/>
      <c r="ND201" s="111"/>
      <c r="NE201" s="111"/>
      <c r="NF201" s="111"/>
      <c r="NG201" s="111"/>
      <c r="NH201" s="111"/>
      <c r="NI201" s="111"/>
      <c r="NJ201" s="111"/>
      <c r="NK201" s="111"/>
      <c r="NL201" s="111"/>
      <c r="NM201" s="111"/>
      <c r="NN201" s="111"/>
      <c r="NO201" s="111"/>
      <c r="NP201" s="111"/>
      <c r="NQ201" s="111"/>
      <c r="NR201" s="111"/>
      <c r="NS201" s="111"/>
      <c r="NT201" s="111"/>
      <c r="NU201" s="111"/>
      <c r="NV201" s="111"/>
      <c r="NW201" s="111"/>
      <c r="NX201" s="111"/>
      <c r="NY201" s="111"/>
      <c r="NZ201" s="111"/>
      <c r="OA201" s="111"/>
      <c r="OB201" s="111"/>
      <c r="OC201" s="111"/>
      <c r="OD201" s="111"/>
      <c r="OE201" s="111"/>
      <c r="OF201" s="111"/>
      <c r="OG201" s="111"/>
      <c r="OH201" s="111"/>
      <c r="OI201" s="111"/>
      <c r="OJ201" s="111"/>
      <c r="OK201" s="111"/>
      <c r="OL201" s="111"/>
      <c r="OM201" s="111"/>
      <c r="ON201" s="111"/>
      <c r="OO201" s="111"/>
      <c r="OP201" s="111"/>
      <c r="OQ201" s="111"/>
      <c r="OR201" s="111"/>
      <c r="OS201" s="111"/>
      <c r="OT201" s="111"/>
      <c r="OU201" s="111"/>
      <c r="OV201" s="111"/>
      <c r="OW201" s="111"/>
      <c r="OX201" s="111"/>
      <c r="OY201" s="111"/>
      <c r="OZ201" s="111"/>
      <c r="PA201" s="111"/>
      <c r="PB201" s="111"/>
      <c r="PC201" s="111"/>
      <c r="PD201" s="111"/>
      <c r="PE201" s="111"/>
      <c r="PF201" s="111"/>
      <c r="PG201" s="111"/>
      <c r="PH201" s="111"/>
      <c r="PI201" s="111"/>
      <c r="PJ201" s="111"/>
      <c r="PK201" s="111"/>
      <c r="PL201" s="111"/>
      <c r="PM201" s="111"/>
      <c r="PN201" s="111"/>
      <c r="PO201" s="111"/>
      <c r="PP201" s="111"/>
      <c r="PQ201" s="111"/>
      <c r="PR201" s="111"/>
      <c r="PS201" s="111"/>
      <c r="PT201" s="111"/>
      <c r="PU201" s="111"/>
      <c r="PV201" s="111"/>
      <c r="PW201" s="111"/>
      <c r="PX201" s="111"/>
      <c r="PY201" s="111"/>
      <c r="PZ201" s="111"/>
      <c r="QA201" s="111"/>
      <c r="QB201" s="111"/>
      <c r="QC201" s="111"/>
      <c r="QD201" s="111"/>
      <c r="QE201" s="111"/>
      <c r="QF201" s="111"/>
      <c r="QG201" s="111"/>
      <c r="QH201" s="111"/>
      <c r="QI201" s="111"/>
      <c r="QJ201" s="111"/>
      <c r="QK201" s="111"/>
      <c r="QL201" s="111"/>
      <c r="QM201" s="111"/>
      <c r="QN201" s="111"/>
      <c r="QO201" s="111"/>
      <c r="QP201" s="111"/>
      <c r="QQ201" s="111"/>
      <c r="QR201" s="111"/>
      <c r="QS201" s="111"/>
      <c r="QT201" s="111"/>
      <c r="QU201" s="111"/>
      <c r="QV201" s="111"/>
      <c r="QW201" s="111"/>
      <c r="QX201" s="111"/>
      <c r="QY201" s="111"/>
      <c r="QZ201" s="111"/>
      <c r="RA201" s="111"/>
      <c r="RB201" s="111"/>
      <c r="RC201" s="111"/>
      <c r="RD201" s="111"/>
      <c r="RE201" s="111"/>
      <c r="RF201" s="111"/>
      <c r="RG201" s="111"/>
      <c r="RH201" s="111"/>
      <c r="RI201" s="111"/>
      <c r="RJ201" s="111"/>
      <c r="RK201" s="111"/>
      <c r="RL201" s="111"/>
      <c r="RM201" s="111"/>
      <c r="RN201" s="111"/>
      <c r="RO201" s="111"/>
      <c r="RP201" s="111"/>
      <c r="RQ201" s="111"/>
      <c r="RR201" s="111"/>
      <c r="RS201" s="111"/>
      <c r="RT201" s="111"/>
      <c r="RU201" s="111"/>
      <c r="RV201" s="111"/>
      <c r="RW201" s="111"/>
      <c r="RX201" s="111"/>
      <c r="RY201" s="111"/>
      <c r="RZ201" s="111"/>
      <c r="SA201" s="111"/>
      <c r="SB201" s="111"/>
      <c r="SC201" s="111"/>
      <c r="SD201" s="111"/>
      <c r="SE201" s="111"/>
      <c r="SF201" s="111"/>
      <c r="SG201" s="111"/>
      <c r="SH201" s="111"/>
      <c r="SI201" s="111"/>
      <c r="SJ201" s="111"/>
      <c r="SK201" s="111"/>
      <c r="SL201" s="111"/>
      <c r="SM201" s="111"/>
      <c r="SN201" s="111"/>
      <c r="SO201" s="111"/>
      <c r="SP201" s="111"/>
      <c r="SQ201" s="111"/>
      <c r="SR201" s="111"/>
      <c r="SS201" s="111"/>
      <c r="ST201" s="111"/>
      <c r="SU201" s="111"/>
      <c r="SV201" s="111"/>
      <c r="SW201" s="111"/>
      <c r="SX201" s="111"/>
      <c r="SY201" s="111"/>
      <c r="SZ201" s="111"/>
      <c r="TA201" s="111"/>
      <c r="TB201" s="111"/>
      <c r="TC201" s="111"/>
      <c r="TD201" s="111"/>
      <c r="TE201" s="111"/>
      <c r="TF201" s="111"/>
      <c r="TG201" s="111"/>
      <c r="TH201" s="111"/>
      <c r="TI201" s="111"/>
      <c r="TJ201" s="111"/>
      <c r="TK201" s="111"/>
      <c r="TL201" s="111"/>
      <c r="TM201" s="111"/>
      <c r="TN201" s="111"/>
      <c r="TO201" s="111"/>
      <c r="TP201" s="111"/>
      <c r="TQ201" s="111"/>
      <c r="TR201" s="111"/>
      <c r="TS201" s="111"/>
      <c r="TT201" s="111"/>
      <c r="TU201" s="111"/>
      <c r="TV201" s="111"/>
      <c r="TW201" s="111"/>
      <c r="TX201" s="111"/>
      <c r="TY201" s="111"/>
      <c r="TZ201" s="111"/>
      <c r="UA201" s="111"/>
      <c r="UB201" s="111"/>
      <c r="UC201" s="111"/>
      <c r="UD201" s="111"/>
      <c r="UE201" s="111"/>
      <c r="UF201" s="111"/>
      <c r="UG201" s="111"/>
      <c r="UH201" s="111"/>
      <c r="UI201" s="111"/>
      <c r="UJ201" s="111"/>
      <c r="UK201" s="111"/>
      <c r="UL201" s="111"/>
      <c r="UM201" s="111"/>
      <c r="UN201" s="111"/>
      <c r="UO201" s="111"/>
      <c r="UP201" s="111"/>
      <c r="UQ201" s="111"/>
      <c r="UR201" s="111"/>
      <c r="US201" s="111"/>
      <c r="UT201" s="111"/>
      <c r="UU201" s="111"/>
      <c r="UV201" s="111"/>
      <c r="UW201" s="111"/>
      <c r="UX201" s="111"/>
      <c r="UY201" s="111"/>
      <c r="UZ201" s="111"/>
      <c r="VA201" s="111"/>
      <c r="VB201" s="111"/>
      <c r="VC201" s="111"/>
      <c r="VD201" s="111"/>
      <c r="VE201" s="111"/>
      <c r="VF201" s="111"/>
      <c r="VG201" s="111"/>
      <c r="VH201" s="111"/>
      <c r="VI201" s="111"/>
      <c r="VJ201" s="111"/>
      <c r="VK201" s="111"/>
      <c r="VL201" s="111"/>
      <c r="VM201" s="111"/>
      <c r="VN201" s="111"/>
      <c r="VO201" s="111"/>
      <c r="VP201" s="111"/>
      <c r="VQ201" s="111"/>
      <c r="VR201" s="111"/>
      <c r="VS201" s="111"/>
      <c r="VT201" s="111"/>
      <c r="VU201" s="111"/>
      <c r="VV201" s="111"/>
      <c r="VW201" s="111"/>
      <c r="VX201" s="111"/>
      <c r="VY201" s="111"/>
      <c r="VZ201" s="111"/>
      <c r="WA201" s="111"/>
      <c r="WB201" s="111"/>
      <c r="WC201" s="111"/>
      <c r="WD201" s="111"/>
      <c r="WE201" s="111"/>
      <c r="WF201" s="111"/>
      <c r="WG201" s="111"/>
      <c r="WH201" s="111"/>
      <c r="WI201" s="111"/>
      <c r="WJ201" s="111"/>
      <c r="WK201" s="111"/>
      <c r="WL201" s="111"/>
      <c r="WM201" s="111"/>
      <c r="WN201" s="111"/>
      <c r="WO201" s="111"/>
      <c r="WP201" s="111"/>
      <c r="WQ201" s="111"/>
      <c r="WR201" s="111"/>
      <c r="WS201" s="111"/>
      <c r="WT201" s="111"/>
      <c r="WU201" s="111"/>
      <c r="WV201" s="111"/>
      <c r="WW201" s="111"/>
      <c r="WX201" s="111"/>
      <c r="WY201" s="111"/>
      <c r="WZ201" s="111"/>
      <c r="XA201" s="111"/>
      <c r="XB201" s="111"/>
      <c r="XC201" s="111"/>
      <c r="XD201" s="111"/>
      <c r="XE201" s="111"/>
      <c r="XF201" s="111"/>
      <c r="XG201" s="111"/>
      <c r="XH201" s="111"/>
      <c r="XI201" s="111"/>
      <c r="XJ201" s="111"/>
      <c r="XK201" s="111"/>
      <c r="XL201" s="111"/>
      <c r="XM201" s="111"/>
      <c r="XN201" s="111"/>
      <c r="XO201" s="111"/>
      <c r="XP201" s="111"/>
      <c r="XQ201" s="111"/>
      <c r="XR201" s="111"/>
      <c r="XS201" s="111"/>
      <c r="XT201" s="111"/>
      <c r="XU201" s="111"/>
      <c r="XV201" s="111"/>
      <c r="XW201" s="111"/>
      <c r="XX201" s="111"/>
      <c r="XY201" s="111"/>
      <c r="XZ201" s="111"/>
      <c r="YA201" s="111"/>
      <c r="YB201" s="111"/>
      <c r="YC201" s="111"/>
      <c r="YD201" s="111"/>
      <c r="YE201" s="111"/>
      <c r="YF201" s="111"/>
      <c r="YG201" s="111"/>
      <c r="YH201" s="111"/>
      <c r="YI201" s="111"/>
      <c r="YJ201" s="111"/>
      <c r="YK201" s="111"/>
      <c r="YL201" s="111"/>
      <c r="YM201" s="111"/>
      <c r="YN201" s="111"/>
      <c r="YO201" s="111"/>
      <c r="YP201" s="111"/>
      <c r="YQ201" s="111"/>
      <c r="YR201" s="111"/>
      <c r="YS201" s="111"/>
      <c r="YT201" s="111"/>
      <c r="YU201" s="111"/>
      <c r="YV201" s="111"/>
      <c r="YW201" s="111"/>
      <c r="YX201" s="111"/>
      <c r="YY201" s="111"/>
      <c r="YZ201" s="111"/>
      <c r="ZA201" s="111"/>
      <c r="ZB201" s="111"/>
      <c r="ZC201" s="111"/>
      <c r="ZD201" s="111"/>
      <c r="ZE201" s="111"/>
      <c r="ZF201" s="111"/>
      <c r="ZG201" s="111"/>
      <c r="ZH201" s="111"/>
      <c r="ZI201" s="111"/>
      <c r="ZJ201" s="111"/>
      <c r="ZK201" s="111"/>
      <c r="ZL201" s="111"/>
      <c r="ZM201" s="111"/>
      <c r="ZN201" s="111"/>
      <c r="ZO201" s="111"/>
      <c r="ZP201" s="111"/>
      <c r="ZQ201" s="111"/>
      <c r="ZR201" s="111"/>
      <c r="ZS201" s="111"/>
      <c r="ZT201" s="111"/>
      <c r="ZU201" s="111"/>
      <c r="ZV201" s="111"/>
      <c r="ZW201" s="111"/>
      <c r="ZX201" s="111"/>
      <c r="ZY201" s="111"/>
      <c r="ZZ201" s="111"/>
      <c r="AAA201" s="111"/>
      <c r="AAB201" s="111"/>
      <c r="AAC201" s="111"/>
      <c r="AAD201" s="111"/>
      <c r="AAE201" s="111"/>
      <c r="AAF201" s="111"/>
      <c r="AAG201" s="111"/>
      <c r="AAH201" s="111"/>
      <c r="AAI201" s="111"/>
      <c r="AAJ201" s="111"/>
      <c r="AAK201" s="111"/>
      <c r="AAL201" s="111"/>
      <c r="AAM201" s="111"/>
      <c r="AAN201" s="111"/>
      <c r="AAO201" s="111"/>
      <c r="AAP201" s="111"/>
      <c r="AAQ201" s="111"/>
      <c r="AAR201" s="111"/>
      <c r="AAS201" s="111"/>
      <c r="AAT201" s="111"/>
      <c r="AAU201" s="111"/>
      <c r="AAV201" s="111"/>
      <c r="AAW201" s="111"/>
      <c r="AAX201" s="111"/>
      <c r="AAY201" s="111"/>
      <c r="AAZ201" s="111"/>
      <c r="ABA201" s="111"/>
      <c r="ABB201" s="111"/>
      <c r="ABC201" s="111"/>
      <c r="ABD201" s="111"/>
      <c r="ABE201" s="111"/>
      <c r="ABF201" s="111"/>
      <c r="ABG201" s="111"/>
      <c r="ABH201" s="111"/>
      <c r="ABI201" s="111"/>
      <c r="ABJ201" s="111"/>
      <c r="ABK201" s="111"/>
      <c r="ABL201" s="111"/>
      <c r="ABM201" s="111"/>
      <c r="ABN201" s="111"/>
      <c r="ABO201" s="111"/>
      <c r="ABP201" s="111"/>
      <c r="ABQ201" s="111"/>
      <c r="ABR201" s="111"/>
      <c r="ABS201" s="111"/>
      <c r="ABT201" s="111"/>
      <c r="ABU201" s="111"/>
      <c r="ABV201" s="111"/>
      <c r="ABW201" s="111"/>
      <c r="ABX201" s="111"/>
      <c r="ABY201" s="111"/>
      <c r="ABZ201" s="111"/>
      <c r="ACA201" s="111"/>
      <c r="ACB201" s="111"/>
      <c r="ACC201" s="111"/>
      <c r="ACD201" s="111"/>
      <c r="ACE201" s="111"/>
      <c r="ACF201" s="111"/>
      <c r="ACG201" s="111"/>
      <c r="ACH201" s="111"/>
      <c r="ACI201" s="111"/>
      <c r="ACJ201" s="111"/>
      <c r="ACK201" s="111"/>
      <c r="ACL201" s="111"/>
      <c r="ACM201" s="111"/>
      <c r="ACN201" s="111"/>
      <c r="ACO201" s="111"/>
      <c r="ACP201" s="111"/>
      <c r="ACQ201" s="111"/>
      <c r="ACR201" s="111"/>
      <c r="ACS201" s="111"/>
      <c r="ACT201" s="111"/>
      <c r="ACU201" s="111"/>
      <c r="ACV201" s="111"/>
      <c r="ACW201" s="111"/>
      <c r="ACX201" s="111"/>
      <c r="ACY201" s="111"/>
      <c r="ACZ201" s="111"/>
      <c r="ADA201" s="111"/>
      <c r="ADB201" s="111"/>
      <c r="ADC201" s="111"/>
      <c r="ADD201" s="111"/>
      <c r="ADE201" s="111"/>
      <c r="ADF201" s="111"/>
      <c r="ADG201" s="111"/>
      <c r="ADH201" s="111"/>
      <c r="ADI201" s="111"/>
      <c r="ADJ201" s="111"/>
      <c r="ADK201" s="111"/>
      <c r="ADL201" s="111"/>
      <c r="ADM201" s="111"/>
      <c r="ADN201" s="111"/>
      <c r="ADO201" s="111"/>
      <c r="ADP201" s="111"/>
      <c r="ADQ201" s="111"/>
      <c r="ADR201" s="111"/>
      <c r="ADS201" s="111"/>
      <c r="ADT201" s="111"/>
      <c r="ADU201" s="111"/>
      <c r="ADV201" s="111"/>
      <c r="ADW201" s="111"/>
      <c r="ADX201" s="111"/>
      <c r="ADY201" s="111"/>
      <c r="ADZ201" s="111"/>
      <c r="AEA201" s="111"/>
      <c r="AEB201" s="111"/>
      <c r="AEC201" s="111"/>
      <c r="AED201" s="111"/>
      <c r="AEE201" s="111"/>
      <c r="AEF201" s="111"/>
      <c r="AEG201" s="111"/>
      <c r="AEH201" s="111"/>
      <c r="AEI201" s="111"/>
      <c r="AEJ201" s="111"/>
      <c r="AEK201" s="111"/>
      <c r="AEL201" s="111"/>
      <c r="AEM201" s="111"/>
      <c r="AEN201" s="111"/>
      <c r="AEO201" s="111"/>
      <c r="AEP201" s="111"/>
      <c r="AEQ201" s="111"/>
      <c r="AER201" s="111"/>
      <c r="AES201" s="111"/>
      <c r="AET201" s="111"/>
      <c r="AEU201" s="111"/>
      <c r="AEV201" s="111"/>
      <c r="AEW201" s="111"/>
      <c r="AEX201" s="111"/>
      <c r="AEY201" s="111"/>
      <c r="AEZ201" s="111"/>
      <c r="AFA201" s="111"/>
      <c r="AFB201" s="111"/>
      <c r="AFC201" s="111"/>
      <c r="AFD201" s="111"/>
      <c r="AFE201" s="111"/>
      <c r="AFF201" s="111"/>
      <c r="AFG201" s="111"/>
      <c r="AFH201" s="111"/>
      <c r="AFI201" s="111"/>
      <c r="AFJ201" s="111"/>
      <c r="AFK201" s="111"/>
      <c r="AFL201" s="111"/>
      <c r="AFM201" s="111"/>
      <c r="AFN201" s="111"/>
      <c r="AFO201" s="111"/>
      <c r="AFP201" s="111"/>
      <c r="AFQ201" s="111"/>
      <c r="AFR201" s="111"/>
      <c r="AFS201" s="111"/>
      <c r="AFT201" s="111"/>
      <c r="AFU201" s="111"/>
      <c r="AFV201" s="111"/>
      <c r="AFW201" s="111"/>
      <c r="AFX201" s="111"/>
      <c r="AFY201" s="111"/>
      <c r="AFZ201" s="111"/>
      <c r="AGA201" s="111"/>
      <c r="AGB201" s="111"/>
      <c r="AGC201" s="111"/>
      <c r="AGD201" s="111"/>
      <c r="AGE201" s="111"/>
      <c r="AGF201" s="111"/>
      <c r="AGG201" s="111"/>
      <c r="AGH201" s="111"/>
      <c r="AGI201" s="111"/>
      <c r="AGJ201" s="111"/>
      <c r="AGK201" s="111"/>
      <c r="AGL201" s="111"/>
      <c r="AGM201" s="111"/>
      <c r="AGN201" s="111"/>
      <c r="AGO201" s="111"/>
      <c r="AGP201" s="111"/>
      <c r="AGQ201" s="111"/>
      <c r="AGR201" s="111"/>
      <c r="AGS201" s="111"/>
      <c r="AGT201" s="111"/>
      <c r="AGU201" s="111"/>
      <c r="AGV201" s="111"/>
      <c r="AGW201" s="111"/>
      <c r="AGX201" s="111"/>
      <c r="AGY201" s="111"/>
      <c r="AGZ201" s="111"/>
      <c r="AHA201" s="111"/>
      <c r="AHB201" s="111"/>
      <c r="AHC201" s="111"/>
      <c r="AHD201" s="111"/>
      <c r="AHE201" s="111"/>
      <c r="AHF201" s="111"/>
      <c r="AHG201" s="111"/>
      <c r="AHH201" s="111"/>
      <c r="AHI201" s="111"/>
      <c r="AHJ201" s="111"/>
      <c r="AHK201" s="111"/>
      <c r="AHL201" s="111"/>
      <c r="AHM201" s="111"/>
      <c r="AHN201" s="111"/>
      <c r="AHO201" s="111"/>
      <c r="AHP201" s="111"/>
      <c r="AHQ201" s="111"/>
      <c r="AHR201" s="111"/>
      <c r="AHS201" s="111"/>
      <c r="AHT201" s="111"/>
      <c r="AHU201" s="111"/>
      <c r="AHV201" s="111"/>
      <c r="AHW201" s="111"/>
    </row>
    <row r="202" spans="1:907" ht="23.1" customHeight="1" x14ac:dyDescent="0.25">
      <c r="A202" s="80"/>
      <c r="B202" s="8" t="e" vm="162">
        <v>#VALUE!</v>
      </c>
      <c r="C202" s="24">
        <v>26701</v>
      </c>
      <c r="D202" s="25" t="s">
        <v>312</v>
      </c>
      <c r="E202" s="89">
        <v>10</v>
      </c>
      <c r="F202" s="90">
        <v>32.5</v>
      </c>
      <c r="G202" s="90">
        <v>30.660377358490564</v>
      </c>
      <c r="H202" s="52">
        <v>0.06</v>
      </c>
      <c r="I202" s="22"/>
      <c r="J202" s="18">
        <f t="shared" ref="J202:J207" si="19">I202*G202</f>
        <v>0</v>
      </c>
      <c r="K202" s="18">
        <f t="shared" si="11"/>
        <v>0</v>
      </c>
      <c r="L202" s="16" t="s">
        <v>154</v>
      </c>
    </row>
    <row r="203" spans="1:907" s="6" customFormat="1" ht="23.1" customHeight="1" x14ac:dyDescent="0.25">
      <c r="A203" s="81"/>
      <c r="B203" s="9" t="e" vm="163">
        <v>#VALUE!</v>
      </c>
      <c r="C203" s="26">
        <v>26715</v>
      </c>
      <c r="D203" s="17" t="s">
        <v>313</v>
      </c>
      <c r="E203" s="91">
        <v>10</v>
      </c>
      <c r="F203" s="92">
        <v>31.5</v>
      </c>
      <c r="G203" s="92">
        <v>29.716981132075471</v>
      </c>
      <c r="H203" s="52">
        <v>0.06</v>
      </c>
      <c r="I203" s="23"/>
      <c r="J203" s="18">
        <f t="shared" si="19"/>
        <v>0</v>
      </c>
      <c r="K203" s="18">
        <f t="shared" ref="K203:K265" si="20">F203*I203</f>
        <v>0</v>
      </c>
      <c r="L203" s="2" t="s">
        <v>154</v>
      </c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1"/>
      <c r="BR203" s="111"/>
      <c r="BS203" s="111"/>
      <c r="BT203" s="111"/>
      <c r="BU203" s="111"/>
      <c r="BV203" s="111"/>
      <c r="BW203" s="111"/>
      <c r="BX203" s="111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1"/>
      <c r="EC203" s="111"/>
      <c r="ED203" s="111"/>
      <c r="EE203" s="111"/>
      <c r="EF203" s="111"/>
      <c r="EG203" s="111"/>
      <c r="EH203" s="111"/>
      <c r="EI203" s="111"/>
      <c r="EJ203" s="111"/>
      <c r="EK203" s="111"/>
      <c r="EL203" s="111"/>
      <c r="EM203" s="111"/>
      <c r="EN203" s="111"/>
      <c r="EO203" s="111"/>
      <c r="EP203" s="111"/>
      <c r="EQ203" s="111"/>
      <c r="ER203" s="111"/>
      <c r="ES203" s="111"/>
      <c r="ET203" s="111"/>
      <c r="EU203" s="111"/>
      <c r="EV203" s="111"/>
      <c r="EW203" s="111"/>
      <c r="EX203" s="111"/>
      <c r="EY203" s="111"/>
      <c r="EZ203" s="111"/>
      <c r="FA203" s="111"/>
      <c r="FB203" s="111"/>
      <c r="FC203" s="111"/>
      <c r="FD203" s="111"/>
      <c r="FE203" s="111"/>
      <c r="FF203" s="111"/>
      <c r="FG203" s="111"/>
      <c r="FH203" s="111"/>
      <c r="FI203" s="111"/>
      <c r="FJ203" s="111"/>
      <c r="FK203" s="111"/>
      <c r="FL203" s="111"/>
      <c r="FM203" s="111"/>
      <c r="FN203" s="111"/>
      <c r="FO203" s="111"/>
      <c r="FP203" s="111"/>
      <c r="FQ203" s="111"/>
      <c r="FR203" s="111"/>
      <c r="FS203" s="111"/>
      <c r="FT203" s="111"/>
      <c r="FU203" s="111"/>
      <c r="FV203" s="111"/>
      <c r="FW203" s="111"/>
      <c r="FX203" s="111"/>
      <c r="FY203" s="111"/>
      <c r="FZ203" s="111"/>
      <c r="GA203" s="111"/>
      <c r="GB203" s="111"/>
      <c r="GC203" s="111"/>
      <c r="GD203" s="111"/>
      <c r="GE203" s="111"/>
      <c r="GF203" s="111"/>
      <c r="GG203" s="111"/>
      <c r="GH203" s="111"/>
      <c r="GI203" s="111"/>
      <c r="GJ203" s="111"/>
      <c r="GK203" s="111"/>
      <c r="GL203" s="111"/>
      <c r="GM203" s="111"/>
      <c r="GN203" s="111"/>
      <c r="GO203" s="111"/>
      <c r="GP203" s="111"/>
      <c r="GQ203" s="111"/>
      <c r="GR203" s="111"/>
      <c r="GS203" s="111"/>
      <c r="GT203" s="111"/>
      <c r="GU203" s="111"/>
      <c r="GV203" s="111"/>
      <c r="GW203" s="111"/>
      <c r="GX203" s="111"/>
      <c r="GY203" s="111"/>
      <c r="GZ203" s="111"/>
      <c r="HA203" s="111"/>
      <c r="HB203" s="111"/>
      <c r="HC203" s="111"/>
      <c r="HD203" s="111"/>
      <c r="HE203" s="111"/>
      <c r="HF203" s="111"/>
      <c r="HG203" s="111"/>
      <c r="HH203" s="111"/>
      <c r="HI203" s="111"/>
      <c r="HJ203" s="111"/>
      <c r="HK203" s="111"/>
      <c r="HL203" s="111"/>
      <c r="HM203" s="111"/>
      <c r="HN203" s="111"/>
      <c r="HO203" s="111"/>
      <c r="HP203" s="111"/>
      <c r="HQ203" s="111"/>
      <c r="HR203" s="111"/>
      <c r="HS203" s="111"/>
      <c r="HT203" s="111"/>
      <c r="HU203" s="111"/>
      <c r="HV203" s="111"/>
      <c r="HW203" s="111"/>
      <c r="HX203" s="111"/>
      <c r="HY203" s="111"/>
      <c r="HZ203" s="111"/>
      <c r="IA203" s="111"/>
      <c r="IB203" s="111"/>
      <c r="IC203" s="111"/>
      <c r="ID203" s="111"/>
      <c r="IE203" s="111"/>
      <c r="IF203" s="111"/>
      <c r="IG203" s="111"/>
      <c r="IH203" s="111"/>
      <c r="II203" s="111"/>
      <c r="IJ203" s="111"/>
      <c r="IK203" s="111"/>
      <c r="IL203" s="111"/>
      <c r="IM203" s="111"/>
      <c r="IN203" s="111"/>
      <c r="IO203" s="111"/>
      <c r="IP203" s="111"/>
      <c r="IQ203" s="111"/>
      <c r="IR203" s="111"/>
      <c r="IS203" s="111"/>
      <c r="IT203" s="111"/>
      <c r="IU203" s="111"/>
      <c r="IV203" s="111"/>
      <c r="IW203" s="111"/>
      <c r="IX203" s="111"/>
      <c r="IY203" s="111"/>
      <c r="IZ203" s="111"/>
      <c r="JA203" s="111"/>
      <c r="JB203" s="111"/>
      <c r="JC203" s="111"/>
      <c r="JD203" s="111"/>
      <c r="JE203" s="111"/>
      <c r="JF203" s="111"/>
      <c r="JG203" s="111"/>
      <c r="JH203" s="111"/>
      <c r="JI203" s="111"/>
      <c r="JJ203" s="111"/>
      <c r="JK203" s="111"/>
      <c r="JL203" s="111"/>
      <c r="JM203" s="111"/>
      <c r="JN203" s="111"/>
      <c r="JO203" s="111"/>
      <c r="JP203" s="111"/>
      <c r="JQ203" s="111"/>
      <c r="JR203" s="111"/>
      <c r="JS203" s="111"/>
      <c r="JT203" s="111"/>
      <c r="JU203" s="111"/>
      <c r="JV203" s="111"/>
      <c r="JW203" s="111"/>
      <c r="JX203" s="111"/>
      <c r="JY203" s="111"/>
      <c r="JZ203" s="111"/>
      <c r="KA203" s="111"/>
      <c r="KB203" s="111"/>
      <c r="KC203" s="111"/>
      <c r="KD203" s="111"/>
      <c r="KE203" s="111"/>
      <c r="KF203" s="111"/>
      <c r="KG203" s="111"/>
      <c r="KH203" s="111"/>
      <c r="KI203" s="111"/>
      <c r="KJ203" s="111"/>
      <c r="KK203" s="111"/>
      <c r="KL203" s="111"/>
      <c r="KM203" s="111"/>
      <c r="KN203" s="111"/>
      <c r="KO203" s="111"/>
      <c r="KP203" s="111"/>
      <c r="KQ203" s="111"/>
      <c r="KR203" s="111"/>
      <c r="KS203" s="111"/>
      <c r="KT203" s="111"/>
      <c r="KU203" s="111"/>
      <c r="KV203" s="111"/>
      <c r="KW203" s="111"/>
      <c r="KX203" s="111"/>
      <c r="KY203" s="111"/>
      <c r="KZ203" s="111"/>
      <c r="LA203" s="111"/>
      <c r="LB203" s="111"/>
      <c r="LC203" s="111"/>
      <c r="LD203" s="111"/>
      <c r="LE203" s="111"/>
      <c r="LF203" s="111"/>
      <c r="LG203" s="111"/>
      <c r="LH203" s="111"/>
      <c r="LI203" s="111"/>
      <c r="LJ203" s="111"/>
      <c r="LK203" s="111"/>
      <c r="LL203" s="111"/>
      <c r="LM203" s="111"/>
      <c r="LN203" s="111"/>
      <c r="LO203" s="111"/>
      <c r="LP203" s="111"/>
      <c r="LQ203" s="111"/>
      <c r="LR203" s="111"/>
      <c r="LS203" s="111"/>
      <c r="LT203" s="111"/>
      <c r="LU203" s="111"/>
      <c r="LV203" s="111"/>
      <c r="LW203" s="111"/>
      <c r="LX203" s="111"/>
      <c r="LY203" s="111"/>
      <c r="LZ203" s="111"/>
      <c r="MA203" s="111"/>
      <c r="MB203" s="111"/>
      <c r="MC203" s="111"/>
      <c r="MD203" s="111"/>
      <c r="ME203" s="111"/>
      <c r="MF203" s="111"/>
      <c r="MG203" s="111"/>
      <c r="MH203" s="111"/>
      <c r="MI203" s="111"/>
      <c r="MJ203" s="111"/>
      <c r="MK203" s="111"/>
      <c r="ML203" s="111"/>
      <c r="MM203" s="111"/>
      <c r="MN203" s="111"/>
      <c r="MO203" s="111"/>
      <c r="MP203" s="111"/>
      <c r="MQ203" s="111"/>
      <c r="MR203" s="111"/>
      <c r="MS203" s="111"/>
      <c r="MT203" s="111"/>
      <c r="MU203" s="111"/>
      <c r="MV203" s="111"/>
      <c r="MW203" s="111"/>
      <c r="MX203" s="111"/>
      <c r="MY203" s="111"/>
      <c r="MZ203" s="111"/>
      <c r="NA203" s="111"/>
      <c r="NB203" s="111"/>
      <c r="NC203" s="111"/>
      <c r="ND203" s="111"/>
      <c r="NE203" s="111"/>
      <c r="NF203" s="111"/>
      <c r="NG203" s="111"/>
      <c r="NH203" s="111"/>
      <c r="NI203" s="111"/>
      <c r="NJ203" s="111"/>
      <c r="NK203" s="111"/>
      <c r="NL203" s="111"/>
      <c r="NM203" s="111"/>
      <c r="NN203" s="111"/>
      <c r="NO203" s="111"/>
      <c r="NP203" s="111"/>
      <c r="NQ203" s="111"/>
      <c r="NR203" s="111"/>
      <c r="NS203" s="111"/>
      <c r="NT203" s="111"/>
      <c r="NU203" s="111"/>
      <c r="NV203" s="111"/>
      <c r="NW203" s="111"/>
      <c r="NX203" s="111"/>
      <c r="NY203" s="111"/>
      <c r="NZ203" s="111"/>
      <c r="OA203" s="111"/>
      <c r="OB203" s="111"/>
      <c r="OC203" s="111"/>
      <c r="OD203" s="111"/>
      <c r="OE203" s="111"/>
      <c r="OF203" s="111"/>
      <c r="OG203" s="111"/>
      <c r="OH203" s="111"/>
      <c r="OI203" s="111"/>
      <c r="OJ203" s="111"/>
      <c r="OK203" s="111"/>
      <c r="OL203" s="111"/>
      <c r="OM203" s="111"/>
      <c r="ON203" s="111"/>
      <c r="OO203" s="111"/>
      <c r="OP203" s="111"/>
      <c r="OQ203" s="111"/>
      <c r="OR203" s="111"/>
      <c r="OS203" s="111"/>
      <c r="OT203" s="111"/>
      <c r="OU203" s="111"/>
      <c r="OV203" s="111"/>
      <c r="OW203" s="111"/>
      <c r="OX203" s="111"/>
      <c r="OY203" s="111"/>
      <c r="OZ203" s="111"/>
      <c r="PA203" s="111"/>
      <c r="PB203" s="111"/>
      <c r="PC203" s="111"/>
      <c r="PD203" s="111"/>
      <c r="PE203" s="111"/>
      <c r="PF203" s="111"/>
      <c r="PG203" s="111"/>
      <c r="PH203" s="111"/>
      <c r="PI203" s="111"/>
      <c r="PJ203" s="111"/>
      <c r="PK203" s="111"/>
      <c r="PL203" s="111"/>
      <c r="PM203" s="111"/>
      <c r="PN203" s="111"/>
      <c r="PO203" s="111"/>
      <c r="PP203" s="111"/>
      <c r="PQ203" s="111"/>
      <c r="PR203" s="111"/>
      <c r="PS203" s="111"/>
      <c r="PT203" s="111"/>
      <c r="PU203" s="111"/>
      <c r="PV203" s="111"/>
      <c r="PW203" s="111"/>
      <c r="PX203" s="111"/>
      <c r="PY203" s="111"/>
      <c r="PZ203" s="111"/>
      <c r="QA203" s="111"/>
      <c r="QB203" s="111"/>
      <c r="QC203" s="111"/>
      <c r="QD203" s="111"/>
      <c r="QE203" s="111"/>
      <c r="QF203" s="111"/>
      <c r="QG203" s="111"/>
      <c r="QH203" s="111"/>
      <c r="QI203" s="111"/>
      <c r="QJ203" s="111"/>
      <c r="QK203" s="111"/>
      <c r="QL203" s="111"/>
      <c r="QM203" s="111"/>
      <c r="QN203" s="111"/>
      <c r="QO203" s="111"/>
      <c r="QP203" s="111"/>
      <c r="QQ203" s="111"/>
      <c r="QR203" s="111"/>
      <c r="QS203" s="111"/>
      <c r="QT203" s="111"/>
      <c r="QU203" s="111"/>
      <c r="QV203" s="111"/>
      <c r="QW203" s="111"/>
      <c r="QX203" s="111"/>
      <c r="QY203" s="111"/>
      <c r="QZ203" s="111"/>
      <c r="RA203" s="111"/>
      <c r="RB203" s="111"/>
      <c r="RC203" s="111"/>
      <c r="RD203" s="111"/>
      <c r="RE203" s="111"/>
      <c r="RF203" s="111"/>
      <c r="RG203" s="111"/>
      <c r="RH203" s="111"/>
      <c r="RI203" s="111"/>
      <c r="RJ203" s="111"/>
      <c r="RK203" s="111"/>
      <c r="RL203" s="111"/>
      <c r="RM203" s="111"/>
      <c r="RN203" s="111"/>
      <c r="RO203" s="111"/>
      <c r="RP203" s="111"/>
      <c r="RQ203" s="111"/>
      <c r="RR203" s="111"/>
      <c r="RS203" s="111"/>
      <c r="RT203" s="111"/>
      <c r="RU203" s="111"/>
      <c r="RV203" s="111"/>
      <c r="RW203" s="111"/>
      <c r="RX203" s="111"/>
      <c r="RY203" s="111"/>
      <c r="RZ203" s="111"/>
      <c r="SA203" s="111"/>
      <c r="SB203" s="111"/>
      <c r="SC203" s="111"/>
      <c r="SD203" s="111"/>
      <c r="SE203" s="111"/>
      <c r="SF203" s="111"/>
      <c r="SG203" s="111"/>
      <c r="SH203" s="111"/>
      <c r="SI203" s="111"/>
      <c r="SJ203" s="111"/>
      <c r="SK203" s="111"/>
      <c r="SL203" s="111"/>
      <c r="SM203" s="111"/>
      <c r="SN203" s="111"/>
      <c r="SO203" s="111"/>
      <c r="SP203" s="111"/>
      <c r="SQ203" s="111"/>
      <c r="SR203" s="111"/>
      <c r="SS203" s="111"/>
      <c r="ST203" s="111"/>
      <c r="SU203" s="111"/>
      <c r="SV203" s="111"/>
      <c r="SW203" s="111"/>
      <c r="SX203" s="111"/>
      <c r="SY203" s="111"/>
      <c r="SZ203" s="111"/>
      <c r="TA203" s="111"/>
      <c r="TB203" s="111"/>
      <c r="TC203" s="111"/>
      <c r="TD203" s="111"/>
      <c r="TE203" s="111"/>
      <c r="TF203" s="111"/>
      <c r="TG203" s="111"/>
      <c r="TH203" s="111"/>
      <c r="TI203" s="111"/>
      <c r="TJ203" s="111"/>
      <c r="TK203" s="111"/>
      <c r="TL203" s="111"/>
      <c r="TM203" s="111"/>
      <c r="TN203" s="111"/>
      <c r="TO203" s="111"/>
      <c r="TP203" s="111"/>
      <c r="TQ203" s="111"/>
      <c r="TR203" s="111"/>
      <c r="TS203" s="111"/>
      <c r="TT203" s="111"/>
      <c r="TU203" s="111"/>
      <c r="TV203" s="111"/>
      <c r="TW203" s="111"/>
      <c r="TX203" s="111"/>
      <c r="TY203" s="111"/>
      <c r="TZ203" s="111"/>
      <c r="UA203" s="111"/>
      <c r="UB203" s="111"/>
      <c r="UC203" s="111"/>
      <c r="UD203" s="111"/>
      <c r="UE203" s="111"/>
      <c r="UF203" s="111"/>
      <c r="UG203" s="111"/>
      <c r="UH203" s="111"/>
      <c r="UI203" s="111"/>
      <c r="UJ203" s="111"/>
      <c r="UK203" s="111"/>
      <c r="UL203" s="111"/>
      <c r="UM203" s="111"/>
      <c r="UN203" s="111"/>
      <c r="UO203" s="111"/>
      <c r="UP203" s="111"/>
      <c r="UQ203" s="111"/>
      <c r="UR203" s="111"/>
      <c r="US203" s="111"/>
      <c r="UT203" s="111"/>
      <c r="UU203" s="111"/>
      <c r="UV203" s="111"/>
      <c r="UW203" s="111"/>
      <c r="UX203" s="111"/>
      <c r="UY203" s="111"/>
      <c r="UZ203" s="111"/>
      <c r="VA203" s="111"/>
      <c r="VB203" s="111"/>
      <c r="VC203" s="111"/>
      <c r="VD203" s="111"/>
      <c r="VE203" s="111"/>
      <c r="VF203" s="111"/>
      <c r="VG203" s="111"/>
      <c r="VH203" s="111"/>
      <c r="VI203" s="111"/>
      <c r="VJ203" s="111"/>
      <c r="VK203" s="111"/>
      <c r="VL203" s="111"/>
      <c r="VM203" s="111"/>
      <c r="VN203" s="111"/>
      <c r="VO203" s="111"/>
      <c r="VP203" s="111"/>
      <c r="VQ203" s="111"/>
      <c r="VR203" s="111"/>
      <c r="VS203" s="111"/>
      <c r="VT203" s="111"/>
      <c r="VU203" s="111"/>
      <c r="VV203" s="111"/>
      <c r="VW203" s="111"/>
      <c r="VX203" s="111"/>
      <c r="VY203" s="111"/>
      <c r="VZ203" s="111"/>
      <c r="WA203" s="111"/>
      <c r="WB203" s="111"/>
      <c r="WC203" s="111"/>
      <c r="WD203" s="111"/>
      <c r="WE203" s="111"/>
      <c r="WF203" s="111"/>
      <c r="WG203" s="111"/>
      <c r="WH203" s="111"/>
      <c r="WI203" s="111"/>
      <c r="WJ203" s="111"/>
      <c r="WK203" s="111"/>
      <c r="WL203" s="111"/>
      <c r="WM203" s="111"/>
      <c r="WN203" s="111"/>
      <c r="WO203" s="111"/>
      <c r="WP203" s="111"/>
      <c r="WQ203" s="111"/>
      <c r="WR203" s="111"/>
      <c r="WS203" s="111"/>
      <c r="WT203" s="111"/>
      <c r="WU203" s="111"/>
      <c r="WV203" s="111"/>
      <c r="WW203" s="111"/>
      <c r="WX203" s="111"/>
      <c r="WY203" s="111"/>
      <c r="WZ203" s="111"/>
      <c r="XA203" s="111"/>
      <c r="XB203" s="111"/>
      <c r="XC203" s="111"/>
      <c r="XD203" s="111"/>
      <c r="XE203" s="111"/>
      <c r="XF203" s="111"/>
      <c r="XG203" s="111"/>
      <c r="XH203" s="111"/>
      <c r="XI203" s="111"/>
      <c r="XJ203" s="111"/>
      <c r="XK203" s="111"/>
      <c r="XL203" s="111"/>
      <c r="XM203" s="111"/>
      <c r="XN203" s="111"/>
      <c r="XO203" s="111"/>
      <c r="XP203" s="111"/>
      <c r="XQ203" s="111"/>
      <c r="XR203" s="111"/>
      <c r="XS203" s="111"/>
      <c r="XT203" s="111"/>
      <c r="XU203" s="111"/>
      <c r="XV203" s="111"/>
      <c r="XW203" s="111"/>
      <c r="XX203" s="111"/>
      <c r="XY203" s="111"/>
      <c r="XZ203" s="111"/>
      <c r="YA203" s="111"/>
      <c r="YB203" s="111"/>
      <c r="YC203" s="111"/>
      <c r="YD203" s="111"/>
      <c r="YE203" s="111"/>
      <c r="YF203" s="111"/>
      <c r="YG203" s="111"/>
      <c r="YH203" s="111"/>
      <c r="YI203" s="111"/>
      <c r="YJ203" s="111"/>
      <c r="YK203" s="111"/>
      <c r="YL203" s="111"/>
      <c r="YM203" s="111"/>
      <c r="YN203" s="111"/>
      <c r="YO203" s="111"/>
      <c r="YP203" s="111"/>
      <c r="YQ203" s="111"/>
      <c r="YR203" s="111"/>
      <c r="YS203" s="111"/>
      <c r="YT203" s="111"/>
      <c r="YU203" s="111"/>
      <c r="YV203" s="111"/>
      <c r="YW203" s="111"/>
      <c r="YX203" s="111"/>
      <c r="YY203" s="111"/>
      <c r="YZ203" s="111"/>
      <c r="ZA203" s="111"/>
      <c r="ZB203" s="111"/>
      <c r="ZC203" s="111"/>
      <c r="ZD203" s="111"/>
      <c r="ZE203" s="111"/>
      <c r="ZF203" s="111"/>
      <c r="ZG203" s="111"/>
      <c r="ZH203" s="111"/>
      <c r="ZI203" s="111"/>
      <c r="ZJ203" s="111"/>
      <c r="ZK203" s="111"/>
      <c r="ZL203" s="111"/>
      <c r="ZM203" s="111"/>
      <c r="ZN203" s="111"/>
      <c r="ZO203" s="111"/>
      <c r="ZP203" s="111"/>
      <c r="ZQ203" s="111"/>
      <c r="ZR203" s="111"/>
      <c r="ZS203" s="111"/>
      <c r="ZT203" s="111"/>
      <c r="ZU203" s="111"/>
      <c r="ZV203" s="111"/>
      <c r="ZW203" s="111"/>
      <c r="ZX203" s="111"/>
      <c r="ZY203" s="111"/>
      <c r="ZZ203" s="111"/>
      <c r="AAA203" s="111"/>
      <c r="AAB203" s="111"/>
      <c r="AAC203" s="111"/>
      <c r="AAD203" s="111"/>
      <c r="AAE203" s="111"/>
      <c r="AAF203" s="111"/>
      <c r="AAG203" s="111"/>
      <c r="AAH203" s="111"/>
      <c r="AAI203" s="111"/>
      <c r="AAJ203" s="111"/>
      <c r="AAK203" s="111"/>
      <c r="AAL203" s="111"/>
      <c r="AAM203" s="111"/>
      <c r="AAN203" s="111"/>
      <c r="AAO203" s="111"/>
      <c r="AAP203" s="111"/>
      <c r="AAQ203" s="111"/>
      <c r="AAR203" s="111"/>
      <c r="AAS203" s="111"/>
      <c r="AAT203" s="111"/>
      <c r="AAU203" s="111"/>
      <c r="AAV203" s="111"/>
      <c r="AAW203" s="111"/>
      <c r="AAX203" s="111"/>
      <c r="AAY203" s="111"/>
      <c r="AAZ203" s="111"/>
      <c r="ABA203" s="111"/>
      <c r="ABB203" s="111"/>
      <c r="ABC203" s="111"/>
      <c r="ABD203" s="111"/>
      <c r="ABE203" s="111"/>
      <c r="ABF203" s="111"/>
      <c r="ABG203" s="111"/>
      <c r="ABH203" s="111"/>
      <c r="ABI203" s="111"/>
      <c r="ABJ203" s="111"/>
      <c r="ABK203" s="111"/>
      <c r="ABL203" s="111"/>
      <c r="ABM203" s="111"/>
      <c r="ABN203" s="111"/>
      <c r="ABO203" s="111"/>
      <c r="ABP203" s="111"/>
      <c r="ABQ203" s="111"/>
      <c r="ABR203" s="111"/>
      <c r="ABS203" s="111"/>
      <c r="ABT203" s="111"/>
      <c r="ABU203" s="111"/>
      <c r="ABV203" s="111"/>
      <c r="ABW203" s="111"/>
      <c r="ABX203" s="111"/>
      <c r="ABY203" s="111"/>
      <c r="ABZ203" s="111"/>
      <c r="ACA203" s="111"/>
      <c r="ACB203" s="111"/>
      <c r="ACC203" s="111"/>
      <c r="ACD203" s="111"/>
      <c r="ACE203" s="111"/>
      <c r="ACF203" s="111"/>
      <c r="ACG203" s="111"/>
      <c r="ACH203" s="111"/>
      <c r="ACI203" s="111"/>
      <c r="ACJ203" s="111"/>
      <c r="ACK203" s="111"/>
      <c r="ACL203" s="111"/>
      <c r="ACM203" s="111"/>
      <c r="ACN203" s="111"/>
      <c r="ACO203" s="111"/>
      <c r="ACP203" s="111"/>
      <c r="ACQ203" s="111"/>
      <c r="ACR203" s="111"/>
      <c r="ACS203" s="111"/>
      <c r="ACT203" s="111"/>
      <c r="ACU203" s="111"/>
      <c r="ACV203" s="111"/>
      <c r="ACW203" s="111"/>
      <c r="ACX203" s="111"/>
      <c r="ACY203" s="111"/>
      <c r="ACZ203" s="111"/>
      <c r="ADA203" s="111"/>
      <c r="ADB203" s="111"/>
      <c r="ADC203" s="111"/>
      <c r="ADD203" s="111"/>
      <c r="ADE203" s="111"/>
      <c r="ADF203" s="111"/>
      <c r="ADG203" s="111"/>
      <c r="ADH203" s="111"/>
      <c r="ADI203" s="111"/>
      <c r="ADJ203" s="111"/>
      <c r="ADK203" s="111"/>
      <c r="ADL203" s="111"/>
      <c r="ADM203" s="111"/>
      <c r="ADN203" s="111"/>
      <c r="ADO203" s="111"/>
      <c r="ADP203" s="111"/>
      <c r="ADQ203" s="111"/>
      <c r="ADR203" s="111"/>
      <c r="ADS203" s="111"/>
      <c r="ADT203" s="111"/>
      <c r="ADU203" s="111"/>
      <c r="ADV203" s="111"/>
      <c r="ADW203" s="111"/>
      <c r="ADX203" s="111"/>
      <c r="ADY203" s="111"/>
      <c r="ADZ203" s="111"/>
      <c r="AEA203" s="111"/>
      <c r="AEB203" s="111"/>
      <c r="AEC203" s="111"/>
      <c r="AED203" s="111"/>
      <c r="AEE203" s="111"/>
      <c r="AEF203" s="111"/>
      <c r="AEG203" s="111"/>
      <c r="AEH203" s="111"/>
      <c r="AEI203" s="111"/>
      <c r="AEJ203" s="111"/>
      <c r="AEK203" s="111"/>
      <c r="AEL203" s="111"/>
      <c r="AEM203" s="111"/>
      <c r="AEN203" s="111"/>
      <c r="AEO203" s="111"/>
      <c r="AEP203" s="111"/>
      <c r="AEQ203" s="111"/>
      <c r="AER203" s="111"/>
      <c r="AES203" s="111"/>
      <c r="AET203" s="111"/>
      <c r="AEU203" s="111"/>
      <c r="AEV203" s="111"/>
      <c r="AEW203" s="111"/>
      <c r="AEX203" s="111"/>
      <c r="AEY203" s="111"/>
      <c r="AEZ203" s="111"/>
      <c r="AFA203" s="111"/>
      <c r="AFB203" s="111"/>
      <c r="AFC203" s="111"/>
      <c r="AFD203" s="111"/>
      <c r="AFE203" s="111"/>
      <c r="AFF203" s="111"/>
      <c r="AFG203" s="111"/>
      <c r="AFH203" s="111"/>
      <c r="AFI203" s="111"/>
      <c r="AFJ203" s="111"/>
      <c r="AFK203" s="111"/>
      <c r="AFL203" s="111"/>
      <c r="AFM203" s="111"/>
      <c r="AFN203" s="111"/>
      <c r="AFO203" s="111"/>
      <c r="AFP203" s="111"/>
      <c r="AFQ203" s="111"/>
      <c r="AFR203" s="111"/>
      <c r="AFS203" s="111"/>
      <c r="AFT203" s="111"/>
      <c r="AFU203" s="111"/>
      <c r="AFV203" s="111"/>
      <c r="AFW203" s="111"/>
      <c r="AFX203" s="111"/>
      <c r="AFY203" s="111"/>
      <c r="AFZ203" s="111"/>
      <c r="AGA203" s="111"/>
      <c r="AGB203" s="111"/>
      <c r="AGC203" s="111"/>
      <c r="AGD203" s="111"/>
      <c r="AGE203" s="111"/>
      <c r="AGF203" s="111"/>
      <c r="AGG203" s="111"/>
      <c r="AGH203" s="111"/>
      <c r="AGI203" s="111"/>
      <c r="AGJ203" s="111"/>
      <c r="AGK203" s="111"/>
      <c r="AGL203" s="111"/>
      <c r="AGM203" s="111"/>
      <c r="AGN203" s="111"/>
      <c r="AGO203" s="111"/>
      <c r="AGP203" s="111"/>
      <c r="AGQ203" s="111"/>
      <c r="AGR203" s="111"/>
      <c r="AGS203" s="111"/>
      <c r="AGT203" s="111"/>
      <c r="AGU203" s="111"/>
      <c r="AGV203" s="111"/>
      <c r="AGW203" s="111"/>
      <c r="AGX203" s="111"/>
      <c r="AGY203" s="111"/>
      <c r="AGZ203" s="111"/>
      <c r="AHA203" s="111"/>
      <c r="AHB203" s="111"/>
      <c r="AHC203" s="111"/>
      <c r="AHD203" s="111"/>
      <c r="AHE203" s="111"/>
      <c r="AHF203" s="111"/>
      <c r="AHG203" s="111"/>
      <c r="AHH203" s="111"/>
      <c r="AHI203" s="111"/>
      <c r="AHJ203" s="111"/>
      <c r="AHK203" s="111"/>
      <c r="AHL203" s="111"/>
      <c r="AHM203" s="111"/>
      <c r="AHN203" s="111"/>
      <c r="AHO203" s="111"/>
      <c r="AHP203" s="111"/>
      <c r="AHQ203" s="111"/>
      <c r="AHR203" s="111"/>
      <c r="AHS203" s="111"/>
      <c r="AHT203" s="111"/>
      <c r="AHU203" s="111"/>
      <c r="AHV203" s="111"/>
      <c r="AHW203" s="111"/>
    </row>
    <row r="204" spans="1:907" s="6" customFormat="1" ht="23.1" customHeight="1" x14ac:dyDescent="0.25">
      <c r="A204" s="81"/>
      <c r="B204" s="9" t="e" vm="164">
        <v>#VALUE!</v>
      </c>
      <c r="C204" s="26">
        <v>26703</v>
      </c>
      <c r="D204" s="17" t="s">
        <v>314</v>
      </c>
      <c r="E204" s="91">
        <v>10</v>
      </c>
      <c r="F204" s="92">
        <v>89.5</v>
      </c>
      <c r="G204" s="92">
        <v>84.433962264150935</v>
      </c>
      <c r="H204" s="53">
        <v>0.06</v>
      </c>
      <c r="I204" s="23"/>
      <c r="J204" s="18">
        <f t="shared" si="19"/>
        <v>0</v>
      </c>
      <c r="K204" s="18">
        <f t="shared" si="20"/>
        <v>0</v>
      </c>
      <c r="L204" s="2" t="s">
        <v>315</v>
      </c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  <c r="EB204" s="111"/>
      <c r="EC204" s="111"/>
      <c r="ED204" s="111"/>
      <c r="EE204" s="111"/>
      <c r="EF204" s="111"/>
      <c r="EG204" s="111"/>
      <c r="EH204" s="111"/>
      <c r="EI204" s="111"/>
      <c r="EJ204" s="111"/>
      <c r="EK204" s="111"/>
      <c r="EL204" s="111"/>
      <c r="EM204" s="111"/>
      <c r="EN204" s="111"/>
      <c r="EO204" s="111"/>
      <c r="EP204" s="111"/>
      <c r="EQ204" s="111"/>
      <c r="ER204" s="111"/>
      <c r="ES204" s="111"/>
      <c r="ET204" s="111"/>
      <c r="EU204" s="111"/>
      <c r="EV204" s="111"/>
      <c r="EW204" s="111"/>
      <c r="EX204" s="111"/>
      <c r="EY204" s="111"/>
      <c r="EZ204" s="111"/>
      <c r="FA204" s="111"/>
      <c r="FB204" s="111"/>
      <c r="FC204" s="111"/>
      <c r="FD204" s="111"/>
      <c r="FE204" s="111"/>
      <c r="FF204" s="111"/>
      <c r="FG204" s="111"/>
      <c r="FH204" s="111"/>
      <c r="FI204" s="111"/>
      <c r="FJ204" s="111"/>
      <c r="FK204" s="111"/>
      <c r="FL204" s="111"/>
      <c r="FM204" s="111"/>
      <c r="FN204" s="111"/>
      <c r="FO204" s="111"/>
      <c r="FP204" s="111"/>
      <c r="FQ204" s="111"/>
      <c r="FR204" s="111"/>
      <c r="FS204" s="111"/>
      <c r="FT204" s="111"/>
      <c r="FU204" s="111"/>
      <c r="FV204" s="111"/>
      <c r="FW204" s="111"/>
      <c r="FX204" s="111"/>
      <c r="FY204" s="111"/>
      <c r="FZ204" s="111"/>
      <c r="GA204" s="111"/>
      <c r="GB204" s="111"/>
      <c r="GC204" s="111"/>
      <c r="GD204" s="111"/>
      <c r="GE204" s="111"/>
      <c r="GF204" s="111"/>
      <c r="GG204" s="111"/>
      <c r="GH204" s="111"/>
      <c r="GI204" s="111"/>
      <c r="GJ204" s="111"/>
      <c r="GK204" s="111"/>
      <c r="GL204" s="111"/>
      <c r="GM204" s="111"/>
      <c r="GN204" s="111"/>
      <c r="GO204" s="111"/>
      <c r="GP204" s="111"/>
      <c r="GQ204" s="111"/>
      <c r="GR204" s="111"/>
      <c r="GS204" s="111"/>
      <c r="GT204" s="111"/>
      <c r="GU204" s="111"/>
      <c r="GV204" s="111"/>
      <c r="GW204" s="111"/>
      <c r="GX204" s="111"/>
      <c r="GY204" s="111"/>
      <c r="GZ204" s="111"/>
      <c r="HA204" s="111"/>
      <c r="HB204" s="111"/>
      <c r="HC204" s="111"/>
      <c r="HD204" s="111"/>
      <c r="HE204" s="111"/>
      <c r="HF204" s="111"/>
      <c r="HG204" s="111"/>
      <c r="HH204" s="111"/>
      <c r="HI204" s="111"/>
      <c r="HJ204" s="111"/>
      <c r="HK204" s="111"/>
      <c r="HL204" s="111"/>
      <c r="HM204" s="111"/>
      <c r="HN204" s="111"/>
      <c r="HO204" s="111"/>
      <c r="HP204" s="111"/>
      <c r="HQ204" s="111"/>
      <c r="HR204" s="111"/>
      <c r="HS204" s="111"/>
      <c r="HT204" s="111"/>
      <c r="HU204" s="111"/>
      <c r="HV204" s="111"/>
      <c r="HW204" s="111"/>
      <c r="HX204" s="111"/>
      <c r="HY204" s="111"/>
      <c r="HZ204" s="111"/>
      <c r="IA204" s="111"/>
      <c r="IB204" s="111"/>
      <c r="IC204" s="111"/>
      <c r="ID204" s="111"/>
      <c r="IE204" s="111"/>
      <c r="IF204" s="111"/>
      <c r="IG204" s="111"/>
      <c r="IH204" s="111"/>
      <c r="II204" s="111"/>
      <c r="IJ204" s="111"/>
      <c r="IK204" s="111"/>
      <c r="IL204" s="111"/>
      <c r="IM204" s="111"/>
      <c r="IN204" s="111"/>
      <c r="IO204" s="111"/>
      <c r="IP204" s="111"/>
      <c r="IQ204" s="111"/>
      <c r="IR204" s="111"/>
      <c r="IS204" s="111"/>
      <c r="IT204" s="111"/>
      <c r="IU204" s="111"/>
      <c r="IV204" s="111"/>
      <c r="IW204" s="111"/>
      <c r="IX204" s="111"/>
      <c r="IY204" s="111"/>
      <c r="IZ204" s="111"/>
      <c r="JA204" s="111"/>
      <c r="JB204" s="111"/>
      <c r="JC204" s="111"/>
      <c r="JD204" s="111"/>
      <c r="JE204" s="111"/>
      <c r="JF204" s="111"/>
      <c r="JG204" s="111"/>
      <c r="JH204" s="111"/>
      <c r="JI204" s="111"/>
      <c r="JJ204" s="111"/>
      <c r="JK204" s="111"/>
      <c r="JL204" s="111"/>
      <c r="JM204" s="111"/>
      <c r="JN204" s="111"/>
      <c r="JO204" s="111"/>
      <c r="JP204" s="111"/>
      <c r="JQ204" s="111"/>
      <c r="JR204" s="111"/>
      <c r="JS204" s="111"/>
      <c r="JT204" s="111"/>
      <c r="JU204" s="111"/>
      <c r="JV204" s="111"/>
      <c r="JW204" s="111"/>
      <c r="JX204" s="111"/>
      <c r="JY204" s="111"/>
      <c r="JZ204" s="111"/>
      <c r="KA204" s="111"/>
      <c r="KB204" s="111"/>
      <c r="KC204" s="111"/>
      <c r="KD204" s="111"/>
      <c r="KE204" s="111"/>
      <c r="KF204" s="111"/>
      <c r="KG204" s="111"/>
      <c r="KH204" s="111"/>
      <c r="KI204" s="111"/>
      <c r="KJ204" s="111"/>
      <c r="KK204" s="111"/>
      <c r="KL204" s="111"/>
      <c r="KM204" s="111"/>
      <c r="KN204" s="111"/>
      <c r="KO204" s="111"/>
      <c r="KP204" s="111"/>
      <c r="KQ204" s="111"/>
      <c r="KR204" s="111"/>
      <c r="KS204" s="111"/>
      <c r="KT204" s="111"/>
      <c r="KU204" s="111"/>
      <c r="KV204" s="111"/>
      <c r="KW204" s="111"/>
      <c r="KX204" s="111"/>
      <c r="KY204" s="111"/>
      <c r="KZ204" s="111"/>
      <c r="LA204" s="111"/>
      <c r="LB204" s="111"/>
      <c r="LC204" s="111"/>
      <c r="LD204" s="111"/>
      <c r="LE204" s="111"/>
      <c r="LF204" s="111"/>
      <c r="LG204" s="111"/>
      <c r="LH204" s="111"/>
      <c r="LI204" s="111"/>
      <c r="LJ204" s="111"/>
      <c r="LK204" s="111"/>
      <c r="LL204" s="111"/>
      <c r="LM204" s="111"/>
      <c r="LN204" s="111"/>
      <c r="LO204" s="111"/>
      <c r="LP204" s="111"/>
      <c r="LQ204" s="111"/>
      <c r="LR204" s="111"/>
      <c r="LS204" s="111"/>
      <c r="LT204" s="111"/>
      <c r="LU204" s="111"/>
      <c r="LV204" s="111"/>
      <c r="LW204" s="111"/>
      <c r="LX204" s="111"/>
      <c r="LY204" s="111"/>
      <c r="LZ204" s="111"/>
      <c r="MA204" s="111"/>
      <c r="MB204" s="111"/>
      <c r="MC204" s="111"/>
      <c r="MD204" s="111"/>
      <c r="ME204" s="111"/>
      <c r="MF204" s="111"/>
      <c r="MG204" s="111"/>
      <c r="MH204" s="111"/>
      <c r="MI204" s="111"/>
      <c r="MJ204" s="111"/>
      <c r="MK204" s="111"/>
      <c r="ML204" s="111"/>
      <c r="MM204" s="111"/>
      <c r="MN204" s="111"/>
      <c r="MO204" s="111"/>
      <c r="MP204" s="111"/>
      <c r="MQ204" s="111"/>
      <c r="MR204" s="111"/>
      <c r="MS204" s="111"/>
      <c r="MT204" s="111"/>
      <c r="MU204" s="111"/>
      <c r="MV204" s="111"/>
      <c r="MW204" s="111"/>
      <c r="MX204" s="111"/>
      <c r="MY204" s="111"/>
      <c r="MZ204" s="111"/>
      <c r="NA204" s="111"/>
      <c r="NB204" s="111"/>
      <c r="NC204" s="111"/>
      <c r="ND204" s="111"/>
      <c r="NE204" s="111"/>
      <c r="NF204" s="111"/>
      <c r="NG204" s="111"/>
      <c r="NH204" s="111"/>
      <c r="NI204" s="111"/>
      <c r="NJ204" s="111"/>
      <c r="NK204" s="111"/>
      <c r="NL204" s="111"/>
      <c r="NM204" s="111"/>
      <c r="NN204" s="111"/>
      <c r="NO204" s="111"/>
      <c r="NP204" s="111"/>
      <c r="NQ204" s="111"/>
      <c r="NR204" s="111"/>
      <c r="NS204" s="111"/>
      <c r="NT204" s="111"/>
      <c r="NU204" s="111"/>
      <c r="NV204" s="111"/>
      <c r="NW204" s="111"/>
      <c r="NX204" s="111"/>
      <c r="NY204" s="111"/>
      <c r="NZ204" s="111"/>
      <c r="OA204" s="111"/>
      <c r="OB204" s="111"/>
      <c r="OC204" s="111"/>
      <c r="OD204" s="111"/>
      <c r="OE204" s="111"/>
      <c r="OF204" s="111"/>
      <c r="OG204" s="111"/>
      <c r="OH204" s="111"/>
      <c r="OI204" s="111"/>
      <c r="OJ204" s="111"/>
      <c r="OK204" s="111"/>
      <c r="OL204" s="111"/>
      <c r="OM204" s="111"/>
      <c r="ON204" s="111"/>
      <c r="OO204" s="111"/>
      <c r="OP204" s="111"/>
      <c r="OQ204" s="111"/>
      <c r="OR204" s="111"/>
      <c r="OS204" s="111"/>
      <c r="OT204" s="111"/>
      <c r="OU204" s="111"/>
      <c r="OV204" s="111"/>
      <c r="OW204" s="111"/>
      <c r="OX204" s="111"/>
      <c r="OY204" s="111"/>
      <c r="OZ204" s="111"/>
      <c r="PA204" s="111"/>
      <c r="PB204" s="111"/>
      <c r="PC204" s="111"/>
      <c r="PD204" s="111"/>
      <c r="PE204" s="111"/>
      <c r="PF204" s="111"/>
      <c r="PG204" s="111"/>
      <c r="PH204" s="111"/>
      <c r="PI204" s="111"/>
      <c r="PJ204" s="111"/>
      <c r="PK204" s="111"/>
      <c r="PL204" s="111"/>
      <c r="PM204" s="111"/>
      <c r="PN204" s="111"/>
      <c r="PO204" s="111"/>
      <c r="PP204" s="111"/>
      <c r="PQ204" s="111"/>
      <c r="PR204" s="111"/>
      <c r="PS204" s="111"/>
      <c r="PT204" s="111"/>
      <c r="PU204" s="111"/>
      <c r="PV204" s="111"/>
      <c r="PW204" s="111"/>
      <c r="PX204" s="111"/>
      <c r="PY204" s="111"/>
      <c r="PZ204" s="111"/>
      <c r="QA204" s="111"/>
      <c r="QB204" s="111"/>
      <c r="QC204" s="111"/>
      <c r="QD204" s="111"/>
      <c r="QE204" s="111"/>
      <c r="QF204" s="111"/>
      <c r="QG204" s="111"/>
      <c r="QH204" s="111"/>
      <c r="QI204" s="111"/>
      <c r="QJ204" s="111"/>
      <c r="QK204" s="111"/>
      <c r="QL204" s="111"/>
      <c r="QM204" s="111"/>
      <c r="QN204" s="111"/>
      <c r="QO204" s="111"/>
      <c r="QP204" s="111"/>
      <c r="QQ204" s="111"/>
      <c r="QR204" s="111"/>
      <c r="QS204" s="111"/>
      <c r="QT204" s="111"/>
      <c r="QU204" s="111"/>
      <c r="QV204" s="111"/>
      <c r="QW204" s="111"/>
      <c r="QX204" s="111"/>
      <c r="QY204" s="111"/>
      <c r="QZ204" s="111"/>
      <c r="RA204" s="111"/>
      <c r="RB204" s="111"/>
      <c r="RC204" s="111"/>
      <c r="RD204" s="111"/>
      <c r="RE204" s="111"/>
      <c r="RF204" s="111"/>
      <c r="RG204" s="111"/>
      <c r="RH204" s="111"/>
      <c r="RI204" s="111"/>
      <c r="RJ204" s="111"/>
      <c r="RK204" s="111"/>
      <c r="RL204" s="111"/>
      <c r="RM204" s="111"/>
      <c r="RN204" s="111"/>
      <c r="RO204" s="111"/>
      <c r="RP204" s="111"/>
      <c r="RQ204" s="111"/>
      <c r="RR204" s="111"/>
      <c r="RS204" s="111"/>
      <c r="RT204" s="111"/>
      <c r="RU204" s="111"/>
      <c r="RV204" s="111"/>
      <c r="RW204" s="111"/>
      <c r="RX204" s="111"/>
      <c r="RY204" s="111"/>
      <c r="RZ204" s="111"/>
      <c r="SA204" s="111"/>
      <c r="SB204" s="111"/>
      <c r="SC204" s="111"/>
      <c r="SD204" s="111"/>
      <c r="SE204" s="111"/>
      <c r="SF204" s="111"/>
      <c r="SG204" s="111"/>
      <c r="SH204" s="111"/>
      <c r="SI204" s="111"/>
      <c r="SJ204" s="111"/>
      <c r="SK204" s="111"/>
      <c r="SL204" s="111"/>
      <c r="SM204" s="111"/>
      <c r="SN204" s="111"/>
      <c r="SO204" s="111"/>
      <c r="SP204" s="111"/>
      <c r="SQ204" s="111"/>
      <c r="SR204" s="111"/>
      <c r="SS204" s="111"/>
      <c r="ST204" s="111"/>
      <c r="SU204" s="111"/>
      <c r="SV204" s="111"/>
      <c r="SW204" s="111"/>
      <c r="SX204" s="111"/>
      <c r="SY204" s="111"/>
      <c r="SZ204" s="111"/>
      <c r="TA204" s="111"/>
      <c r="TB204" s="111"/>
      <c r="TC204" s="111"/>
      <c r="TD204" s="111"/>
      <c r="TE204" s="111"/>
      <c r="TF204" s="111"/>
      <c r="TG204" s="111"/>
      <c r="TH204" s="111"/>
      <c r="TI204" s="111"/>
      <c r="TJ204" s="111"/>
      <c r="TK204" s="111"/>
      <c r="TL204" s="111"/>
      <c r="TM204" s="111"/>
      <c r="TN204" s="111"/>
      <c r="TO204" s="111"/>
      <c r="TP204" s="111"/>
      <c r="TQ204" s="111"/>
      <c r="TR204" s="111"/>
      <c r="TS204" s="111"/>
      <c r="TT204" s="111"/>
      <c r="TU204" s="111"/>
      <c r="TV204" s="111"/>
      <c r="TW204" s="111"/>
      <c r="TX204" s="111"/>
      <c r="TY204" s="111"/>
      <c r="TZ204" s="111"/>
      <c r="UA204" s="111"/>
      <c r="UB204" s="111"/>
      <c r="UC204" s="111"/>
      <c r="UD204" s="111"/>
      <c r="UE204" s="111"/>
      <c r="UF204" s="111"/>
      <c r="UG204" s="111"/>
      <c r="UH204" s="111"/>
      <c r="UI204" s="111"/>
      <c r="UJ204" s="111"/>
      <c r="UK204" s="111"/>
      <c r="UL204" s="111"/>
      <c r="UM204" s="111"/>
      <c r="UN204" s="111"/>
      <c r="UO204" s="111"/>
      <c r="UP204" s="111"/>
      <c r="UQ204" s="111"/>
      <c r="UR204" s="111"/>
      <c r="US204" s="111"/>
      <c r="UT204" s="111"/>
      <c r="UU204" s="111"/>
      <c r="UV204" s="111"/>
      <c r="UW204" s="111"/>
      <c r="UX204" s="111"/>
      <c r="UY204" s="111"/>
      <c r="UZ204" s="111"/>
      <c r="VA204" s="111"/>
      <c r="VB204" s="111"/>
      <c r="VC204" s="111"/>
      <c r="VD204" s="111"/>
      <c r="VE204" s="111"/>
      <c r="VF204" s="111"/>
      <c r="VG204" s="111"/>
      <c r="VH204" s="111"/>
      <c r="VI204" s="111"/>
      <c r="VJ204" s="111"/>
      <c r="VK204" s="111"/>
      <c r="VL204" s="111"/>
      <c r="VM204" s="111"/>
      <c r="VN204" s="111"/>
      <c r="VO204" s="111"/>
      <c r="VP204" s="111"/>
      <c r="VQ204" s="111"/>
      <c r="VR204" s="111"/>
      <c r="VS204" s="111"/>
      <c r="VT204" s="111"/>
      <c r="VU204" s="111"/>
      <c r="VV204" s="111"/>
      <c r="VW204" s="111"/>
      <c r="VX204" s="111"/>
      <c r="VY204" s="111"/>
      <c r="VZ204" s="111"/>
      <c r="WA204" s="111"/>
      <c r="WB204" s="111"/>
      <c r="WC204" s="111"/>
      <c r="WD204" s="111"/>
      <c r="WE204" s="111"/>
      <c r="WF204" s="111"/>
      <c r="WG204" s="111"/>
      <c r="WH204" s="111"/>
      <c r="WI204" s="111"/>
      <c r="WJ204" s="111"/>
      <c r="WK204" s="111"/>
      <c r="WL204" s="111"/>
      <c r="WM204" s="111"/>
      <c r="WN204" s="111"/>
      <c r="WO204" s="111"/>
      <c r="WP204" s="111"/>
      <c r="WQ204" s="111"/>
      <c r="WR204" s="111"/>
      <c r="WS204" s="111"/>
      <c r="WT204" s="111"/>
      <c r="WU204" s="111"/>
      <c r="WV204" s="111"/>
      <c r="WW204" s="111"/>
      <c r="WX204" s="111"/>
      <c r="WY204" s="111"/>
      <c r="WZ204" s="111"/>
      <c r="XA204" s="111"/>
      <c r="XB204" s="111"/>
      <c r="XC204" s="111"/>
      <c r="XD204" s="111"/>
      <c r="XE204" s="111"/>
      <c r="XF204" s="111"/>
      <c r="XG204" s="111"/>
      <c r="XH204" s="111"/>
      <c r="XI204" s="111"/>
      <c r="XJ204" s="111"/>
      <c r="XK204" s="111"/>
      <c r="XL204" s="111"/>
      <c r="XM204" s="111"/>
      <c r="XN204" s="111"/>
      <c r="XO204" s="111"/>
      <c r="XP204" s="111"/>
      <c r="XQ204" s="111"/>
      <c r="XR204" s="111"/>
      <c r="XS204" s="111"/>
      <c r="XT204" s="111"/>
      <c r="XU204" s="111"/>
      <c r="XV204" s="111"/>
      <c r="XW204" s="111"/>
      <c r="XX204" s="111"/>
      <c r="XY204" s="111"/>
      <c r="XZ204" s="111"/>
      <c r="YA204" s="111"/>
      <c r="YB204" s="111"/>
      <c r="YC204" s="111"/>
      <c r="YD204" s="111"/>
      <c r="YE204" s="111"/>
      <c r="YF204" s="111"/>
      <c r="YG204" s="111"/>
      <c r="YH204" s="111"/>
      <c r="YI204" s="111"/>
      <c r="YJ204" s="111"/>
      <c r="YK204" s="111"/>
      <c r="YL204" s="111"/>
      <c r="YM204" s="111"/>
      <c r="YN204" s="111"/>
      <c r="YO204" s="111"/>
      <c r="YP204" s="111"/>
      <c r="YQ204" s="111"/>
      <c r="YR204" s="111"/>
      <c r="YS204" s="111"/>
      <c r="YT204" s="111"/>
      <c r="YU204" s="111"/>
      <c r="YV204" s="111"/>
      <c r="YW204" s="111"/>
      <c r="YX204" s="111"/>
      <c r="YY204" s="111"/>
      <c r="YZ204" s="111"/>
      <c r="ZA204" s="111"/>
      <c r="ZB204" s="111"/>
      <c r="ZC204" s="111"/>
      <c r="ZD204" s="111"/>
      <c r="ZE204" s="111"/>
      <c r="ZF204" s="111"/>
      <c r="ZG204" s="111"/>
      <c r="ZH204" s="111"/>
      <c r="ZI204" s="111"/>
      <c r="ZJ204" s="111"/>
      <c r="ZK204" s="111"/>
      <c r="ZL204" s="111"/>
      <c r="ZM204" s="111"/>
      <c r="ZN204" s="111"/>
      <c r="ZO204" s="111"/>
      <c r="ZP204" s="111"/>
      <c r="ZQ204" s="111"/>
      <c r="ZR204" s="111"/>
      <c r="ZS204" s="111"/>
      <c r="ZT204" s="111"/>
      <c r="ZU204" s="111"/>
      <c r="ZV204" s="111"/>
      <c r="ZW204" s="111"/>
      <c r="ZX204" s="111"/>
      <c r="ZY204" s="111"/>
      <c r="ZZ204" s="111"/>
      <c r="AAA204" s="111"/>
      <c r="AAB204" s="111"/>
      <c r="AAC204" s="111"/>
      <c r="AAD204" s="111"/>
      <c r="AAE204" s="111"/>
      <c r="AAF204" s="111"/>
      <c r="AAG204" s="111"/>
      <c r="AAH204" s="111"/>
      <c r="AAI204" s="111"/>
      <c r="AAJ204" s="111"/>
      <c r="AAK204" s="111"/>
      <c r="AAL204" s="111"/>
      <c r="AAM204" s="111"/>
      <c r="AAN204" s="111"/>
      <c r="AAO204" s="111"/>
      <c r="AAP204" s="111"/>
      <c r="AAQ204" s="111"/>
      <c r="AAR204" s="111"/>
      <c r="AAS204" s="111"/>
      <c r="AAT204" s="111"/>
      <c r="AAU204" s="111"/>
      <c r="AAV204" s="111"/>
      <c r="AAW204" s="111"/>
      <c r="AAX204" s="111"/>
      <c r="AAY204" s="111"/>
      <c r="AAZ204" s="111"/>
      <c r="ABA204" s="111"/>
      <c r="ABB204" s="111"/>
      <c r="ABC204" s="111"/>
      <c r="ABD204" s="111"/>
      <c r="ABE204" s="111"/>
      <c r="ABF204" s="111"/>
      <c r="ABG204" s="111"/>
      <c r="ABH204" s="111"/>
      <c r="ABI204" s="111"/>
      <c r="ABJ204" s="111"/>
      <c r="ABK204" s="111"/>
      <c r="ABL204" s="111"/>
      <c r="ABM204" s="111"/>
      <c r="ABN204" s="111"/>
      <c r="ABO204" s="111"/>
      <c r="ABP204" s="111"/>
      <c r="ABQ204" s="111"/>
      <c r="ABR204" s="111"/>
      <c r="ABS204" s="111"/>
      <c r="ABT204" s="111"/>
      <c r="ABU204" s="111"/>
      <c r="ABV204" s="111"/>
      <c r="ABW204" s="111"/>
      <c r="ABX204" s="111"/>
      <c r="ABY204" s="111"/>
      <c r="ABZ204" s="111"/>
      <c r="ACA204" s="111"/>
      <c r="ACB204" s="111"/>
      <c r="ACC204" s="111"/>
      <c r="ACD204" s="111"/>
      <c r="ACE204" s="111"/>
      <c r="ACF204" s="111"/>
      <c r="ACG204" s="111"/>
      <c r="ACH204" s="111"/>
      <c r="ACI204" s="111"/>
      <c r="ACJ204" s="111"/>
      <c r="ACK204" s="111"/>
      <c r="ACL204" s="111"/>
      <c r="ACM204" s="111"/>
      <c r="ACN204" s="111"/>
      <c r="ACO204" s="111"/>
      <c r="ACP204" s="111"/>
      <c r="ACQ204" s="111"/>
      <c r="ACR204" s="111"/>
      <c r="ACS204" s="111"/>
      <c r="ACT204" s="111"/>
      <c r="ACU204" s="111"/>
      <c r="ACV204" s="111"/>
      <c r="ACW204" s="111"/>
      <c r="ACX204" s="111"/>
      <c r="ACY204" s="111"/>
      <c r="ACZ204" s="111"/>
      <c r="ADA204" s="111"/>
      <c r="ADB204" s="111"/>
      <c r="ADC204" s="111"/>
      <c r="ADD204" s="111"/>
      <c r="ADE204" s="111"/>
      <c r="ADF204" s="111"/>
      <c r="ADG204" s="111"/>
      <c r="ADH204" s="111"/>
      <c r="ADI204" s="111"/>
      <c r="ADJ204" s="111"/>
      <c r="ADK204" s="111"/>
      <c r="ADL204" s="111"/>
      <c r="ADM204" s="111"/>
      <c r="ADN204" s="111"/>
      <c r="ADO204" s="111"/>
      <c r="ADP204" s="111"/>
      <c r="ADQ204" s="111"/>
      <c r="ADR204" s="111"/>
      <c r="ADS204" s="111"/>
      <c r="ADT204" s="111"/>
      <c r="ADU204" s="111"/>
      <c r="ADV204" s="111"/>
      <c r="ADW204" s="111"/>
      <c r="ADX204" s="111"/>
      <c r="ADY204" s="111"/>
      <c r="ADZ204" s="111"/>
      <c r="AEA204" s="111"/>
      <c r="AEB204" s="111"/>
      <c r="AEC204" s="111"/>
      <c r="AED204" s="111"/>
      <c r="AEE204" s="111"/>
      <c r="AEF204" s="111"/>
      <c r="AEG204" s="111"/>
      <c r="AEH204" s="111"/>
      <c r="AEI204" s="111"/>
      <c r="AEJ204" s="111"/>
      <c r="AEK204" s="111"/>
      <c r="AEL204" s="111"/>
      <c r="AEM204" s="111"/>
      <c r="AEN204" s="111"/>
      <c r="AEO204" s="111"/>
      <c r="AEP204" s="111"/>
      <c r="AEQ204" s="111"/>
      <c r="AER204" s="111"/>
      <c r="AES204" s="111"/>
      <c r="AET204" s="111"/>
      <c r="AEU204" s="111"/>
      <c r="AEV204" s="111"/>
      <c r="AEW204" s="111"/>
      <c r="AEX204" s="111"/>
      <c r="AEY204" s="111"/>
      <c r="AEZ204" s="111"/>
      <c r="AFA204" s="111"/>
      <c r="AFB204" s="111"/>
      <c r="AFC204" s="111"/>
      <c r="AFD204" s="111"/>
      <c r="AFE204" s="111"/>
      <c r="AFF204" s="111"/>
      <c r="AFG204" s="111"/>
      <c r="AFH204" s="111"/>
      <c r="AFI204" s="111"/>
      <c r="AFJ204" s="111"/>
      <c r="AFK204" s="111"/>
      <c r="AFL204" s="111"/>
      <c r="AFM204" s="111"/>
      <c r="AFN204" s="111"/>
      <c r="AFO204" s="111"/>
      <c r="AFP204" s="111"/>
      <c r="AFQ204" s="111"/>
      <c r="AFR204" s="111"/>
      <c r="AFS204" s="111"/>
      <c r="AFT204" s="111"/>
      <c r="AFU204" s="111"/>
      <c r="AFV204" s="111"/>
      <c r="AFW204" s="111"/>
      <c r="AFX204" s="111"/>
      <c r="AFY204" s="111"/>
      <c r="AFZ204" s="111"/>
      <c r="AGA204" s="111"/>
      <c r="AGB204" s="111"/>
      <c r="AGC204" s="111"/>
      <c r="AGD204" s="111"/>
      <c r="AGE204" s="111"/>
      <c r="AGF204" s="111"/>
      <c r="AGG204" s="111"/>
      <c r="AGH204" s="111"/>
      <c r="AGI204" s="111"/>
      <c r="AGJ204" s="111"/>
      <c r="AGK204" s="111"/>
      <c r="AGL204" s="111"/>
      <c r="AGM204" s="111"/>
      <c r="AGN204" s="111"/>
      <c r="AGO204" s="111"/>
      <c r="AGP204" s="111"/>
      <c r="AGQ204" s="111"/>
      <c r="AGR204" s="111"/>
      <c r="AGS204" s="111"/>
      <c r="AGT204" s="111"/>
      <c r="AGU204" s="111"/>
      <c r="AGV204" s="111"/>
      <c r="AGW204" s="111"/>
      <c r="AGX204" s="111"/>
      <c r="AGY204" s="111"/>
      <c r="AGZ204" s="111"/>
      <c r="AHA204" s="111"/>
      <c r="AHB204" s="111"/>
      <c r="AHC204" s="111"/>
      <c r="AHD204" s="111"/>
      <c r="AHE204" s="111"/>
      <c r="AHF204" s="111"/>
      <c r="AHG204" s="111"/>
      <c r="AHH204" s="111"/>
      <c r="AHI204" s="111"/>
      <c r="AHJ204" s="111"/>
      <c r="AHK204" s="111"/>
      <c r="AHL204" s="111"/>
      <c r="AHM204" s="111"/>
      <c r="AHN204" s="111"/>
      <c r="AHO204" s="111"/>
      <c r="AHP204" s="111"/>
      <c r="AHQ204" s="111"/>
      <c r="AHR204" s="111"/>
      <c r="AHS204" s="111"/>
      <c r="AHT204" s="111"/>
      <c r="AHU204" s="111"/>
      <c r="AHV204" s="111"/>
      <c r="AHW204" s="111"/>
    </row>
    <row r="205" spans="1:907" ht="23.1" customHeight="1" x14ac:dyDescent="0.25">
      <c r="A205" s="123"/>
      <c r="B205" s="9" t="e" vm="165">
        <v>#VALUE!</v>
      </c>
      <c r="C205" s="26">
        <v>26712</v>
      </c>
      <c r="D205" s="17" t="s">
        <v>316</v>
      </c>
      <c r="E205" s="91">
        <v>1</v>
      </c>
      <c r="F205" s="92">
        <v>29.5</v>
      </c>
      <c r="G205" s="92">
        <v>27.830188679245282</v>
      </c>
      <c r="H205" s="53">
        <v>0.06</v>
      </c>
      <c r="I205" s="23"/>
      <c r="J205" s="18">
        <f t="shared" si="19"/>
        <v>0</v>
      </c>
      <c r="K205" s="18">
        <f t="shared" si="20"/>
        <v>0</v>
      </c>
      <c r="L205" s="2" t="s">
        <v>154</v>
      </c>
    </row>
    <row r="206" spans="1:907" ht="23.1" customHeight="1" x14ac:dyDescent="0.25">
      <c r="A206" s="81"/>
      <c r="B206" s="9" t="e" vm="166">
        <v>#VALUE!</v>
      </c>
      <c r="C206" s="26">
        <v>26707</v>
      </c>
      <c r="D206" s="17" t="s">
        <v>317</v>
      </c>
      <c r="E206" s="91">
        <v>1</v>
      </c>
      <c r="F206" s="92">
        <v>72</v>
      </c>
      <c r="G206" s="92">
        <f>F206/1.06</f>
        <v>67.924528301886795</v>
      </c>
      <c r="H206" s="53">
        <v>0.06</v>
      </c>
      <c r="I206" s="23"/>
      <c r="J206" s="18">
        <f t="shared" si="19"/>
        <v>0</v>
      </c>
      <c r="K206" s="18">
        <f t="shared" si="20"/>
        <v>0</v>
      </c>
      <c r="L206" s="2" t="s">
        <v>154</v>
      </c>
    </row>
    <row r="207" spans="1:907" ht="23.1" customHeight="1" x14ac:dyDescent="0.25">
      <c r="A207" s="82"/>
      <c r="B207" s="37" t="e" vm="167">
        <v>#VALUE!</v>
      </c>
      <c r="C207" s="38">
        <v>26708</v>
      </c>
      <c r="D207" s="39" t="s">
        <v>318</v>
      </c>
      <c r="E207" s="93">
        <v>1</v>
      </c>
      <c r="F207" s="94">
        <v>37</v>
      </c>
      <c r="G207" s="92">
        <f>F207/1.06</f>
        <v>34.905660377358487</v>
      </c>
      <c r="H207" s="53">
        <v>0.06</v>
      </c>
      <c r="I207" s="40"/>
      <c r="J207" s="20">
        <f t="shared" si="19"/>
        <v>0</v>
      </c>
      <c r="K207" s="20">
        <f t="shared" si="20"/>
        <v>0</v>
      </c>
      <c r="L207" s="13" t="s">
        <v>319</v>
      </c>
    </row>
    <row r="208" spans="1:907" ht="14.4" customHeight="1" x14ac:dyDescent="0.3">
      <c r="A208" s="84"/>
      <c r="B208" s="46" t="s">
        <v>320</v>
      </c>
      <c r="C208" s="47"/>
      <c r="D208" s="47"/>
      <c r="E208" s="56"/>
      <c r="F208" s="96"/>
      <c r="G208" s="96"/>
      <c r="H208" s="56"/>
      <c r="I208" s="47"/>
      <c r="J208" s="47"/>
      <c r="K208" s="49"/>
      <c r="L208" s="49"/>
    </row>
    <row r="209" spans="1:907" ht="23.1" customHeight="1" x14ac:dyDescent="0.25">
      <c r="A209" s="80"/>
      <c r="B209" s="8" t="e" vm="168">
        <v>#VALUE!</v>
      </c>
      <c r="C209" s="24">
        <v>26002</v>
      </c>
      <c r="D209" s="25" t="s">
        <v>321</v>
      </c>
      <c r="E209" s="89">
        <v>12</v>
      </c>
      <c r="F209" s="90">
        <v>47.400000000000006</v>
      </c>
      <c r="G209" s="90">
        <v>44.716981132075475</v>
      </c>
      <c r="H209" s="52">
        <v>0.06</v>
      </c>
      <c r="I209" s="22"/>
      <c r="J209" s="18">
        <f t="shared" ref="J209:J213" si="21">I209*G209</f>
        <v>0</v>
      </c>
      <c r="K209" s="18">
        <f t="shared" si="20"/>
        <v>0</v>
      </c>
      <c r="L209" s="16" t="s">
        <v>322</v>
      </c>
    </row>
    <row r="210" spans="1:907" ht="23.1" customHeight="1" x14ac:dyDescent="0.25">
      <c r="A210" s="81"/>
      <c r="B210" s="9" t="e" vm="169">
        <v>#VALUE!</v>
      </c>
      <c r="C210" s="26">
        <v>26009</v>
      </c>
      <c r="D210" s="17" t="s">
        <v>323</v>
      </c>
      <c r="E210" s="91">
        <v>12</v>
      </c>
      <c r="F210" s="92">
        <v>74.400000000000006</v>
      </c>
      <c r="G210" s="92">
        <v>70.188679245283026</v>
      </c>
      <c r="H210" s="53">
        <v>0.06</v>
      </c>
      <c r="I210" s="23"/>
      <c r="J210" s="18">
        <f t="shared" si="21"/>
        <v>0</v>
      </c>
      <c r="K210" s="18">
        <f t="shared" si="20"/>
        <v>0</v>
      </c>
      <c r="L210" s="2" t="s">
        <v>94</v>
      </c>
    </row>
    <row r="211" spans="1:907" ht="23.1" customHeight="1" x14ac:dyDescent="0.25">
      <c r="A211" s="81"/>
      <c r="B211" s="9" t="e" vm="170">
        <v>#VALUE!</v>
      </c>
      <c r="C211" s="26">
        <v>26016</v>
      </c>
      <c r="D211" s="17" t="s">
        <v>324</v>
      </c>
      <c r="E211" s="91">
        <v>6</v>
      </c>
      <c r="F211" s="92">
        <v>57</v>
      </c>
      <c r="G211" s="92">
        <v>53.773584905660371</v>
      </c>
      <c r="H211" s="53">
        <v>0.06</v>
      </c>
      <c r="I211" s="23"/>
      <c r="J211" s="18">
        <f t="shared" si="21"/>
        <v>0</v>
      </c>
      <c r="K211" s="18">
        <f t="shared" si="20"/>
        <v>0</v>
      </c>
      <c r="L211" s="2" t="s">
        <v>325</v>
      </c>
    </row>
    <row r="212" spans="1:907" ht="23.1" customHeight="1" x14ac:dyDescent="0.25">
      <c r="A212" s="81"/>
      <c r="B212" s="9" t="e" vm="171">
        <v>#VALUE!</v>
      </c>
      <c r="C212" s="26">
        <v>26017</v>
      </c>
      <c r="D212" s="17" t="s">
        <v>326</v>
      </c>
      <c r="E212" s="91">
        <v>6</v>
      </c>
      <c r="F212" s="92">
        <v>20.399999999999999</v>
      </c>
      <c r="G212" s="92">
        <v>19.245283018867923</v>
      </c>
      <c r="H212" s="53">
        <v>0.06</v>
      </c>
      <c r="I212" s="23"/>
      <c r="J212" s="18">
        <f t="shared" si="21"/>
        <v>0</v>
      </c>
      <c r="K212" s="18">
        <f t="shared" si="20"/>
        <v>0</v>
      </c>
      <c r="L212" s="2" t="s">
        <v>244</v>
      </c>
    </row>
    <row r="213" spans="1:907" ht="23.1" customHeight="1" x14ac:dyDescent="0.25">
      <c r="A213" s="82"/>
      <c r="B213" s="37" t="e" vm="172">
        <v>#VALUE!</v>
      </c>
      <c r="C213" s="38">
        <v>26018</v>
      </c>
      <c r="D213" s="39" t="s">
        <v>327</v>
      </c>
      <c r="E213" s="93">
        <v>8</v>
      </c>
      <c r="F213" s="94">
        <v>34</v>
      </c>
      <c r="G213" s="94">
        <v>32.075471698113205</v>
      </c>
      <c r="H213" s="54">
        <v>0.06</v>
      </c>
      <c r="I213" s="40"/>
      <c r="J213" s="20">
        <f t="shared" si="21"/>
        <v>0</v>
      </c>
      <c r="K213" s="20">
        <f t="shared" si="20"/>
        <v>0</v>
      </c>
      <c r="L213" s="13" t="s">
        <v>94</v>
      </c>
    </row>
    <row r="214" spans="1:907" ht="14.4" customHeight="1" x14ac:dyDescent="0.3">
      <c r="A214" s="84"/>
      <c r="B214" s="46" t="s">
        <v>328</v>
      </c>
      <c r="C214" s="47"/>
      <c r="D214" s="47"/>
      <c r="E214" s="56"/>
      <c r="F214" s="96"/>
      <c r="G214" s="96"/>
      <c r="H214" s="56"/>
      <c r="I214" s="47"/>
      <c r="J214" s="47"/>
      <c r="K214" s="49"/>
      <c r="L214" s="49"/>
    </row>
    <row r="215" spans="1:907" ht="14.4" customHeight="1" x14ac:dyDescent="0.3">
      <c r="A215" s="83"/>
      <c r="B215" s="41" t="s">
        <v>329</v>
      </c>
      <c r="C215" s="33"/>
      <c r="D215" s="33"/>
      <c r="E215" s="55"/>
      <c r="F215" s="95"/>
      <c r="G215" s="95"/>
      <c r="H215" s="55"/>
      <c r="I215" s="33"/>
      <c r="J215" s="33"/>
      <c r="K215" s="36"/>
      <c r="L215" s="36"/>
    </row>
    <row r="216" spans="1:907" ht="23.1" customHeight="1" x14ac:dyDescent="0.25">
      <c r="A216" s="80"/>
      <c r="B216" s="8" t="e" vm="173">
        <v>#VALUE!</v>
      </c>
      <c r="C216" s="24">
        <v>88295</v>
      </c>
      <c r="D216" s="25" t="s">
        <v>330</v>
      </c>
      <c r="E216" s="89">
        <v>6</v>
      </c>
      <c r="F216" s="90">
        <f>4.8*6</f>
        <v>28.799999999999997</v>
      </c>
      <c r="G216" s="90">
        <f>F216/1.06</f>
        <v>27.169811320754715</v>
      </c>
      <c r="H216" s="52">
        <v>0.06</v>
      </c>
      <c r="I216" s="22"/>
      <c r="J216" s="18">
        <f t="shared" ref="J216:J253" si="22">I216*G216</f>
        <v>0</v>
      </c>
      <c r="K216" s="18">
        <f t="shared" si="20"/>
        <v>0</v>
      </c>
      <c r="L216" s="16" t="s">
        <v>152</v>
      </c>
    </row>
    <row r="217" spans="1:907" ht="23.1" customHeight="1" x14ac:dyDescent="0.25">
      <c r="A217" s="81"/>
      <c r="B217" s="9" t="e" vm="174">
        <v>#VALUE!</v>
      </c>
      <c r="C217" s="26" t="s">
        <v>331</v>
      </c>
      <c r="D217" s="17" t="s">
        <v>332</v>
      </c>
      <c r="E217" s="91">
        <v>6</v>
      </c>
      <c r="F217" s="92">
        <v>12</v>
      </c>
      <c r="G217" s="90">
        <f t="shared" ref="G217:G219" si="23">F217/1.06</f>
        <v>11.320754716981131</v>
      </c>
      <c r="H217" s="52">
        <v>0.06</v>
      </c>
      <c r="I217" s="23"/>
      <c r="J217" s="18">
        <f t="shared" si="22"/>
        <v>0</v>
      </c>
      <c r="K217" s="18">
        <f t="shared" si="20"/>
        <v>0</v>
      </c>
      <c r="L217" s="2" t="s">
        <v>263</v>
      </c>
    </row>
    <row r="218" spans="1:907" ht="23.1" customHeight="1" x14ac:dyDescent="0.25">
      <c r="A218" s="81"/>
      <c r="B218" s="9" t="e" vm="175">
        <v>#VALUE!</v>
      </c>
      <c r="C218" s="26" t="s">
        <v>333</v>
      </c>
      <c r="D218" s="17" t="s">
        <v>334</v>
      </c>
      <c r="E218" s="91">
        <v>6</v>
      </c>
      <c r="F218" s="92">
        <f>2.2*6</f>
        <v>13.200000000000001</v>
      </c>
      <c r="G218" s="90">
        <f t="shared" si="23"/>
        <v>12.452830188679245</v>
      </c>
      <c r="H218" s="52">
        <v>0.06</v>
      </c>
      <c r="I218" s="23"/>
      <c r="J218" s="18">
        <f t="shared" si="22"/>
        <v>0</v>
      </c>
      <c r="K218" s="18">
        <f t="shared" si="20"/>
        <v>0</v>
      </c>
      <c r="L218" s="2" t="s">
        <v>263</v>
      </c>
    </row>
    <row r="219" spans="1:907" ht="23.1" customHeight="1" x14ac:dyDescent="0.25">
      <c r="A219" s="81"/>
      <c r="B219" s="9" t="e" vm="176">
        <v>#VALUE!</v>
      </c>
      <c r="C219" s="26" t="s">
        <v>335</v>
      </c>
      <c r="D219" s="17" t="s">
        <v>336</v>
      </c>
      <c r="E219" s="91">
        <v>6</v>
      </c>
      <c r="F219" s="92">
        <f>2.85*6</f>
        <v>17.100000000000001</v>
      </c>
      <c r="G219" s="90">
        <f t="shared" si="23"/>
        <v>16.132075471698112</v>
      </c>
      <c r="H219" s="52">
        <v>0.06</v>
      </c>
      <c r="I219" s="23"/>
      <c r="J219" s="18">
        <f t="shared" si="22"/>
        <v>0</v>
      </c>
      <c r="K219" s="18">
        <f t="shared" si="20"/>
        <v>0</v>
      </c>
      <c r="L219" s="2" t="s">
        <v>263</v>
      </c>
    </row>
    <row r="220" spans="1:907" ht="23.1" customHeight="1" x14ac:dyDescent="0.25">
      <c r="A220" s="81"/>
      <c r="B220" s="9" t="e" vm="177">
        <v>#VALUE!</v>
      </c>
      <c r="C220" s="26">
        <v>28311</v>
      </c>
      <c r="D220" s="17" t="s">
        <v>337</v>
      </c>
      <c r="E220" s="91">
        <v>10</v>
      </c>
      <c r="F220" s="92">
        <v>59.5</v>
      </c>
      <c r="G220" s="92">
        <v>56.132075471698109</v>
      </c>
      <c r="H220" s="53">
        <v>0.06</v>
      </c>
      <c r="I220" s="23"/>
      <c r="J220" s="18">
        <f t="shared" si="22"/>
        <v>0</v>
      </c>
      <c r="K220" s="18">
        <f t="shared" si="20"/>
        <v>0</v>
      </c>
      <c r="L220" s="2" t="s">
        <v>263</v>
      </c>
    </row>
    <row r="221" spans="1:907" ht="23.1" customHeight="1" x14ac:dyDescent="0.25">
      <c r="A221" s="81"/>
      <c r="B221" s="9" t="e" vm="178">
        <v>#VALUE!</v>
      </c>
      <c r="C221" s="26">
        <v>28312</v>
      </c>
      <c r="D221" s="17" t="s">
        <v>338</v>
      </c>
      <c r="E221" s="91">
        <v>10</v>
      </c>
      <c r="F221" s="92">
        <v>40.5</v>
      </c>
      <c r="G221" s="92">
        <v>38.20754716981132</v>
      </c>
      <c r="H221" s="53">
        <v>0.06</v>
      </c>
      <c r="I221" s="23"/>
      <c r="J221" s="18">
        <f t="shared" si="22"/>
        <v>0</v>
      </c>
      <c r="K221" s="18">
        <f t="shared" si="20"/>
        <v>0</v>
      </c>
      <c r="L221" s="2" t="s">
        <v>263</v>
      </c>
    </row>
    <row r="222" spans="1:907" s="3" customFormat="1" ht="23.1" customHeight="1" x14ac:dyDescent="0.25">
      <c r="A222" s="81"/>
      <c r="B222" s="9" t="e" vm="179">
        <v>#VALUE!</v>
      </c>
      <c r="C222" s="26">
        <v>27810</v>
      </c>
      <c r="D222" s="17" t="s">
        <v>339</v>
      </c>
      <c r="E222" s="91">
        <v>6</v>
      </c>
      <c r="F222" s="92">
        <v>12</v>
      </c>
      <c r="G222" s="92">
        <v>11.320754716981131</v>
      </c>
      <c r="H222" s="53">
        <v>0.06</v>
      </c>
      <c r="I222" s="23"/>
      <c r="J222" s="18">
        <f t="shared" si="22"/>
        <v>0</v>
      </c>
      <c r="K222" s="18">
        <f t="shared" si="20"/>
        <v>0</v>
      </c>
      <c r="L222" s="2" t="s">
        <v>340</v>
      </c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  <c r="BJ222" s="111"/>
      <c r="BK222" s="111"/>
      <c r="BL222" s="111"/>
      <c r="BM222" s="111"/>
      <c r="BN222" s="111"/>
      <c r="BO222" s="111"/>
      <c r="BP222" s="111"/>
      <c r="BQ222" s="111"/>
      <c r="BR222" s="111"/>
      <c r="BS222" s="111"/>
      <c r="BT222" s="111"/>
      <c r="BU222" s="111"/>
      <c r="BV222" s="111"/>
      <c r="BW222" s="111"/>
      <c r="BX222" s="111"/>
      <c r="BY222" s="111"/>
      <c r="BZ222" s="111"/>
      <c r="CA222" s="111"/>
      <c r="CB222" s="111"/>
      <c r="CC222" s="111"/>
      <c r="CD222" s="111"/>
      <c r="CE222" s="111"/>
      <c r="CF222" s="111"/>
      <c r="CG222" s="111"/>
      <c r="CH222" s="111"/>
      <c r="CI222" s="111"/>
      <c r="CJ222" s="111"/>
      <c r="CK222" s="111"/>
      <c r="CL222" s="111"/>
      <c r="CM222" s="111"/>
      <c r="CN222" s="111"/>
      <c r="CO222" s="111"/>
      <c r="CP222" s="111"/>
      <c r="CQ222" s="111"/>
      <c r="CR222" s="111"/>
      <c r="CS222" s="111"/>
      <c r="CT222" s="111"/>
      <c r="CU222" s="111"/>
      <c r="CV222" s="111"/>
      <c r="CW222" s="111"/>
      <c r="CX222" s="111"/>
      <c r="CY222" s="111"/>
      <c r="CZ222" s="111"/>
      <c r="DA222" s="111"/>
      <c r="DB222" s="111"/>
      <c r="DC222" s="111"/>
      <c r="DD222" s="111"/>
      <c r="DE222" s="111"/>
      <c r="DF222" s="111"/>
      <c r="DG222" s="111"/>
      <c r="DH222" s="111"/>
      <c r="DI222" s="111"/>
      <c r="DJ222" s="111"/>
      <c r="DK222" s="111"/>
      <c r="DL222" s="111"/>
      <c r="DM222" s="111"/>
      <c r="DN222" s="111"/>
      <c r="DO222" s="111"/>
      <c r="DP222" s="111"/>
      <c r="DQ222" s="111"/>
      <c r="DR222" s="111"/>
      <c r="DS222" s="111"/>
      <c r="DT222" s="111"/>
      <c r="DU222" s="111"/>
      <c r="DV222" s="111"/>
      <c r="DW222" s="111"/>
      <c r="DX222" s="111"/>
      <c r="DY222" s="111"/>
      <c r="DZ222" s="111"/>
      <c r="EA222" s="111"/>
      <c r="EB222" s="111"/>
      <c r="EC222" s="111"/>
      <c r="ED222" s="111"/>
      <c r="EE222" s="111"/>
      <c r="EF222" s="111"/>
      <c r="EG222" s="111"/>
      <c r="EH222" s="111"/>
      <c r="EI222" s="111"/>
      <c r="EJ222" s="111"/>
      <c r="EK222" s="111"/>
      <c r="EL222" s="111"/>
      <c r="EM222" s="111"/>
      <c r="EN222" s="111"/>
      <c r="EO222" s="111"/>
      <c r="EP222" s="111"/>
      <c r="EQ222" s="111"/>
      <c r="ER222" s="111"/>
      <c r="ES222" s="111"/>
      <c r="ET222" s="111"/>
      <c r="EU222" s="111"/>
      <c r="EV222" s="111"/>
      <c r="EW222" s="111"/>
      <c r="EX222" s="111"/>
      <c r="EY222" s="111"/>
      <c r="EZ222" s="111"/>
      <c r="FA222" s="111"/>
      <c r="FB222" s="111"/>
      <c r="FC222" s="111"/>
      <c r="FD222" s="111"/>
      <c r="FE222" s="111"/>
      <c r="FF222" s="111"/>
      <c r="FG222" s="111"/>
      <c r="FH222" s="111"/>
      <c r="FI222" s="111"/>
      <c r="FJ222" s="111"/>
      <c r="FK222" s="111"/>
      <c r="FL222" s="111"/>
      <c r="FM222" s="111"/>
      <c r="FN222" s="111"/>
      <c r="FO222" s="111"/>
      <c r="FP222" s="111"/>
      <c r="FQ222" s="111"/>
      <c r="FR222" s="111"/>
      <c r="FS222" s="111"/>
      <c r="FT222" s="111"/>
      <c r="FU222" s="111"/>
      <c r="FV222" s="111"/>
      <c r="FW222" s="111"/>
      <c r="FX222" s="111"/>
      <c r="FY222" s="111"/>
      <c r="FZ222" s="111"/>
      <c r="GA222" s="111"/>
      <c r="GB222" s="111"/>
      <c r="GC222" s="111"/>
      <c r="GD222" s="111"/>
      <c r="GE222" s="111"/>
      <c r="GF222" s="111"/>
      <c r="GG222" s="111"/>
      <c r="GH222" s="111"/>
      <c r="GI222" s="111"/>
      <c r="GJ222" s="111"/>
      <c r="GK222" s="111"/>
      <c r="GL222" s="111"/>
      <c r="GM222" s="111"/>
      <c r="GN222" s="111"/>
      <c r="GO222" s="111"/>
      <c r="GP222" s="111"/>
      <c r="GQ222" s="111"/>
      <c r="GR222" s="111"/>
      <c r="GS222" s="111"/>
      <c r="GT222" s="111"/>
      <c r="GU222" s="111"/>
      <c r="GV222" s="111"/>
      <c r="GW222" s="111"/>
      <c r="GX222" s="111"/>
      <c r="GY222" s="111"/>
      <c r="GZ222" s="111"/>
      <c r="HA222" s="111"/>
      <c r="HB222" s="111"/>
      <c r="HC222" s="111"/>
      <c r="HD222" s="111"/>
      <c r="HE222" s="111"/>
      <c r="HF222" s="111"/>
      <c r="HG222" s="111"/>
      <c r="HH222" s="111"/>
      <c r="HI222" s="111"/>
      <c r="HJ222" s="111"/>
      <c r="HK222" s="111"/>
      <c r="HL222" s="111"/>
      <c r="HM222" s="111"/>
      <c r="HN222" s="111"/>
      <c r="HO222" s="111"/>
      <c r="HP222" s="111"/>
      <c r="HQ222" s="111"/>
      <c r="HR222" s="111"/>
      <c r="HS222" s="111"/>
      <c r="HT222" s="111"/>
      <c r="HU222" s="111"/>
      <c r="HV222" s="111"/>
      <c r="HW222" s="111"/>
      <c r="HX222" s="111"/>
      <c r="HY222" s="111"/>
      <c r="HZ222" s="111"/>
      <c r="IA222" s="111"/>
      <c r="IB222" s="111"/>
      <c r="IC222" s="111"/>
      <c r="ID222" s="111"/>
      <c r="IE222" s="111"/>
      <c r="IF222" s="111"/>
      <c r="IG222" s="111"/>
      <c r="IH222" s="111"/>
      <c r="II222" s="111"/>
      <c r="IJ222" s="111"/>
      <c r="IK222" s="111"/>
      <c r="IL222" s="111"/>
      <c r="IM222" s="111"/>
      <c r="IN222" s="111"/>
      <c r="IO222" s="111"/>
      <c r="IP222" s="111"/>
      <c r="IQ222" s="111"/>
      <c r="IR222" s="111"/>
      <c r="IS222" s="111"/>
      <c r="IT222" s="111"/>
      <c r="IU222" s="111"/>
      <c r="IV222" s="111"/>
      <c r="IW222" s="111"/>
      <c r="IX222" s="111"/>
      <c r="IY222" s="111"/>
      <c r="IZ222" s="111"/>
      <c r="JA222" s="111"/>
      <c r="JB222" s="111"/>
      <c r="JC222" s="111"/>
      <c r="JD222" s="111"/>
      <c r="JE222" s="111"/>
      <c r="JF222" s="111"/>
      <c r="JG222" s="111"/>
      <c r="JH222" s="111"/>
      <c r="JI222" s="111"/>
      <c r="JJ222" s="111"/>
      <c r="JK222" s="111"/>
      <c r="JL222" s="111"/>
      <c r="JM222" s="111"/>
      <c r="JN222" s="111"/>
      <c r="JO222" s="111"/>
      <c r="JP222" s="111"/>
      <c r="JQ222" s="111"/>
      <c r="JR222" s="111"/>
      <c r="JS222" s="111"/>
      <c r="JT222" s="111"/>
      <c r="JU222" s="111"/>
      <c r="JV222" s="111"/>
      <c r="JW222" s="111"/>
      <c r="JX222" s="111"/>
      <c r="JY222" s="111"/>
      <c r="JZ222" s="111"/>
      <c r="KA222" s="111"/>
      <c r="KB222" s="111"/>
      <c r="KC222" s="111"/>
      <c r="KD222" s="111"/>
      <c r="KE222" s="111"/>
      <c r="KF222" s="111"/>
      <c r="KG222" s="111"/>
      <c r="KH222" s="111"/>
      <c r="KI222" s="111"/>
      <c r="KJ222" s="111"/>
      <c r="KK222" s="111"/>
      <c r="KL222" s="111"/>
      <c r="KM222" s="111"/>
      <c r="KN222" s="111"/>
      <c r="KO222" s="111"/>
      <c r="KP222" s="111"/>
      <c r="KQ222" s="111"/>
      <c r="KR222" s="111"/>
      <c r="KS222" s="111"/>
      <c r="KT222" s="111"/>
      <c r="KU222" s="111"/>
      <c r="KV222" s="111"/>
      <c r="KW222" s="111"/>
      <c r="KX222" s="111"/>
      <c r="KY222" s="111"/>
      <c r="KZ222" s="111"/>
      <c r="LA222" s="111"/>
      <c r="LB222" s="111"/>
      <c r="LC222" s="111"/>
      <c r="LD222" s="111"/>
      <c r="LE222" s="111"/>
      <c r="LF222" s="111"/>
      <c r="LG222" s="111"/>
      <c r="LH222" s="111"/>
      <c r="LI222" s="111"/>
      <c r="LJ222" s="111"/>
      <c r="LK222" s="111"/>
      <c r="LL222" s="111"/>
      <c r="LM222" s="111"/>
      <c r="LN222" s="111"/>
      <c r="LO222" s="111"/>
      <c r="LP222" s="111"/>
      <c r="LQ222" s="111"/>
      <c r="LR222" s="111"/>
      <c r="LS222" s="111"/>
      <c r="LT222" s="111"/>
      <c r="LU222" s="111"/>
      <c r="LV222" s="111"/>
      <c r="LW222" s="111"/>
      <c r="LX222" s="111"/>
      <c r="LY222" s="111"/>
      <c r="LZ222" s="111"/>
      <c r="MA222" s="111"/>
      <c r="MB222" s="111"/>
      <c r="MC222" s="111"/>
      <c r="MD222" s="111"/>
      <c r="ME222" s="111"/>
      <c r="MF222" s="111"/>
      <c r="MG222" s="111"/>
      <c r="MH222" s="111"/>
      <c r="MI222" s="111"/>
      <c r="MJ222" s="111"/>
      <c r="MK222" s="111"/>
      <c r="ML222" s="111"/>
      <c r="MM222" s="111"/>
      <c r="MN222" s="111"/>
      <c r="MO222" s="111"/>
      <c r="MP222" s="111"/>
      <c r="MQ222" s="111"/>
      <c r="MR222" s="111"/>
      <c r="MS222" s="111"/>
      <c r="MT222" s="111"/>
      <c r="MU222" s="111"/>
      <c r="MV222" s="111"/>
      <c r="MW222" s="111"/>
      <c r="MX222" s="111"/>
      <c r="MY222" s="111"/>
      <c r="MZ222" s="111"/>
      <c r="NA222" s="111"/>
      <c r="NB222" s="111"/>
      <c r="NC222" s="111"/>
      <c r="ND222" s="111"/>
      <c r="NE222" s="111"/>
      <c r="NF222" s="111"/>
      <c r="NG222" s="111"/>
      <c r="NH222" s="111"/>
      <c r="NI222" s="111"/>
      <c r="NJ222" s="111"/>
      <c r="NK222" s="111"/>
      <c r="NL222" s="111"/>
      <c r="NM222" s="111"/>
      <c r="NN222" s="111"/>
      <c r="NO222" s="111"/>
      <c r="NP222" s="111"/>
      <c r="NQ222" s="111"/>
      <c r="NR222" s="111"/>
      <c r="NS222" s="111"/>
      <c r="NT222" s="111"/>
      <c r="NU222" s="111"/>
      <c r="NV222" s="111"/>
      <c r="NW222" s="111"/>
      <c r="NX222" s="111"/>
      <c r="NY222" s="111"/>
      <c r="NZ222" s="111"/>
      <c r="OA222" s="111"/>
      <c r="OB222" s="111"/>
      <c r="OC222" s="111"/>
      <c r="OD222" s="111"/>
      <c r="OE222" s="111"/>
      <c r="OF222" s="111"/>
      <c r="OG222" s="111"/>
      <c r="OH222" s="111"/>
      <c r="OI222" s="111"/>
      <c r="OJ222" s="111"/>
      <c r="OK222" s="111"/>
      <c r="OL222" s="111"/>
      <c r="OM222" s="111"/>
      <c r="ON222" s="111"/>
      <c r="OO222" s="111"/>
      <c r="OP222" s="111"/>
      <c r="OQ222" s="111"/>
      <c r="OR222" s="111"/>
      <c r="OS222" s="111"/>
      <c r="OT222" s="111"/>
      <c r="OU222" s="111"/>
      <c r="OV222" s="111"/>
      <c r="OW222" s="111"/>
      <c r="OX222" s="111"/>
      <c r="OY222" s="111"/>
      <c r="OZ222" s="111"/>
      <c r="PA222" s="111"/>
      <c r="PB222" s="111"/>
      <c r="PC222" s="111"/>
      <c r="PD222" s="111"/>
      <c r="PE222" s="111"/>
      <c r="PF222" s="111"/>
      <c r="PG222" s="111"/>
      <c r="PH222" s="111"/>
      <c r="PI222" s="111"/>
      <c r="PJ222" s="111"/>
      <c r="PK222" s="111"/>
      <c r="PL222" s="111"/>
      <c r="PM222" s="111"/>
      <c r="PN222" s="111"/>
      <c r="PO222" s="111"/>
      <c r="PP222" s="111"/>
      <c r="PQ222" s="111"/>
      <c r="PR222" s="111"/>
      <c r="PS222" s="111"/>
      <c r="PT222" s="111"/>
      <c r="PU222" s="111"/>
      <c r="PV222" s="111"/>
      <c r="PW222" s="111"/>
      <c r="PX222" s="111"/>
      <c r="PY222" s="111"/>
      <c r="PZ222" s="111"/>
      <c r="QA222" s="111"/>
      <c r="QB222" s="111"/>
      <c r="QC222" s="111"/>
      <c r="QD222" s="111"/>
      <c r="QE222" s="111"/>
      <c r="QF222" s="111"/>
      <c r="QG222" s="111"/>
      <c r="QH222" s="111"/>
      <c r="QI222" s="111"/>
      <c r="QJ222" s="111"/>
      <c r="QK222" s="111"/>
      <c r="QL222" s="111"/>
      <c r="QM222" s="111"/>
      <c r="QN222" s="111"/>
      <c r="QO222" s="111"/>
      <c r="QP222" s="111"/>
      <c r="QQ222" s="111"/>
      <c r="QR222" s="111"/>
      <c r="QS222" s="111"/>
      <c r="QT222" s="111"/>
      <c r="QU222" s="111"/>
      <c r="QV222" s="111"/>
      <c r="QW222" s="111"/>
      <c r="QX222" s="111"/>
      <c r="QY222" s="111"/>
      <c r="QZ222" s="111"/>
      <c r="RA222" s="111"/>
      <c r="RB222" s="111"/>
      <c r="RC222" s="111"/>
      <c r="RD222" s="111"/>
      <c r="RE222" s="111"/>
      <c r="RF222" s="111"/>
      <c r="RG222" s="111"/>
      <c r="RH222" s="111"/>
      <c r="RI222" s="111"/>
      <c r="RJ222" s="111"/>
      <c r="RK222" s="111"/>
      <c r="RL222" s="111"/>
      <c r="RM222" s="111"/>
      <c r="RN222" s="111"/>
      <c r="RO222" s="111"/>
      <c r="RP222" s="111"/>
      <c r="RQ222" s="111"/>
      <c r="RR222" s="111"/>
      <c r="RS222" s="111"/>
      <c r="RT222" s="111"/>
      <c r="RU222" s="111"/>
      <c r="RV222" s="111"/>
      <c r="RW222" s="111"/>
      <c r="RX222" s="111"/>
      <c r="RY222" s="111"/>
      <c r="RZ222" s="111"/>
      <c r="SA222" s="111"/>
      <c r="SB222" s="111"/>
      <c r="SC222" s="111"/>
      <c r="SD222" s="111"/>
      <c r="SE222" s="111"/>
      <c r="SF222" s="111"/>
      <c r="SG222" s="111"/>
      <c r="SH222" s="111"/>
      <c r="SI222" s="111"/>
      <c r="SJ222" s="111"/>
      <c r="SK222" s="111"/>
      <c r="SL222" s="111"/>
      <c r="SM222" s="111"/>
      <c r="SN222" s="111"/>
      <c r="SO222" s="111"/>
      <c r="SP222" s="111"/>
      <c r="SQ222" s="111"/>
      <c r="SR222" s="111"/>
      <c r="SS222" s="111"/>
      <c r="ST222" s="111"/>
      <c r="SU222" s="111"/>
      <c r="SV222" s="111"/>
      <c r="SW222" s="111"/>
      <c r="SX222" s="111"/>
      <c r="SY222" s="111"/>
      <c r="SZ222" s="111"/>
      <c r="TA222" s="111"/>
      <c r="TB222" s="111"/>
      <c r="TC222" s="111"/>
      <c r="TD222" s="111"/>
      <c r="TE222" s="111"/>
      <c r="TF222" s="111"/>
      <c r="TG222" s="111"/>
      <c r="TH222" s="111"/>
      <c r="TI222" s="111"/>
      <c r="TJ222" s="111"/>
      <c r="TK222" s="111"/>
      <c r="TL222" s="111"/>
      <c r="TM222" s="111"/>
      <c r="TN222" s="111"/>
      <c r="TO222" s="111"/>
      <c r="TP222" s="111"/>
      <c r="TQ222" s="111"/>
      <c r="TR222" s="111"/>
      <c r="TS222" s="111"/>
      <c r="TT222" s="111"/>
      <c r="TU222" s="111"/>
      <c r="TV222" s="111"/>
      <c r="TW222" s="111"/>
      <c r="TX222" s="111"/>
      <c r="TY222" s="111"/>
      <c r="TZ222" s="111"/>
      <c r="UA222" s="111"/>
      <c r="UB222" s="111"/>
      <c r="UC222" s="111"/>
      <c r="UD222" s="111"/>
      <c r="UE222" s="111"/>
      <c r="UF222" s="111"/>
      <c r="UG222" s="111"/>
      <c r="UH222" s="111"/>
      <c r="UI222" s="111"/>
      <c r="UJ222" s="111"/>
      <c r="UK222" s="111"/>
      <c r="UL222" s="111"/>
      <c r="UM222" s="111"/>
      <c r="UN222" s="111"/>
      <c r="UO222" s="111"/>
      <c r="UP222" s="111"/>
      <c r="UQ222" s="111"/>
      <c r="UR222" s="111"/>
      <c r="US222" s="111"/>
      <c r="UT222" s="111"/>
      <c r="UU222" s="111"/>
      <c r="UV222" s="111"/>
      <c r="UW222" s="111"/>
      <c r="UX222" s="111"/>
      <c r="UY222" s="111"/>
      <c r="UZ222" s="111"/>
      <c r="VA222" s="111"/>
      <c r="VB222" s="111"/>
      <c r="VC222" s="111"/>
      <c r="VD222" s="111"/>
      <c r="VE222" s="111"/>
      <c r="VF222" s="111"/>
      <c r="VG222" s="111"/>
      <c r="VH222" s="111"/>
      <c r="VI222" s="111"/>
      <c r="VJ222" s="111"/>
      <c r="VK222" s="111"/>
      <c r="VL222" s="111"/>
      <c r="VM222" s="111"/>
      <c r="VN222" s="111"/>
      <c r="VO222" s="111"/>
      <c r="VP222" s="111"/>
      <c r="VQ222" s="111"/>
      <c r="VR222" s="111"/>
      <c r="VS222" s="111"/>
      <c r="VT222" s="111"/>
      <c r="VU222" s="111"/>
      <c r="VV222" s="111"/>
      <c r="VW222" s="111"/>
      <c r="VX222" s="111"/>
      <c r="VY222" s="111"/>
      <c r="VZ222" s="111"/>
      <c r="WA222" s="111"/>
      <c r="WB222" s="111"/>
      <c r="WC222" s="111"/>
      <c r="WD222" s="111"/>
      <c r="WE222" s="111"/>
      <c r="WF222" s="111"/>
      <c r="WG222" s="111"/>
      <c r="WH222" s="111"/>
      <c r="WI222" s="111"/>
      <c r="WJ222" s="111"/>
      <c r="WK222" s="111"/>
      <c r="WL222" s="111"/>
      <c r="WM222" s="111"/>
      <c r="WN222" s="111"/>
      <c r="WO222" s="111"/>
      <c r="WP222" s="111"/>
      <c r="WQ222" s="111"/>
      <c r="WR222" s="111"/>
      <c r="WS222" s="111"/>
      <c r="WT222" s="111"/>
      <c r="WU222" s="111"/>
      <c r="WV222" s="111"/>
      <c r="WW222" s="111"/>
      <c r="WX222" s="111"/>
      <c r="WY222" s="111"/>
      <c r="WZ222" s="111"/>
      <c r="XA222" s="111"/>
      <c r="XB222" s="111"/>
      <c r="XC222" s="111"/>
      <c r="XD222" s="111"/>
      <c r="XE222" s="111"/>
      <c r="XF222" s="111"/>
      <c r="XG222" s="111"/>
      <c r="XH222" s="111"/>
      <c r="XI222" s="111"/>
      <c r="XJ222" s="111"/>
      <c r="XK222" s="111"/>
      <c r="XL222" s="111"/>
      <c r="XM222" s="111"/>
      <c r="XN222" s="111"/>
      <c r="XO222" s="111"/>
      <c r="XP222" s="111"/>
      <c r="XQ222" s="111"/>
      <c r="XR222" s="111"/>
      <c r="XS222" s="111"/>
      <c r="XT222" s="111"/>
      <c r="XU222" s="111"/>
      <c r="XV222" s="111"/>
      <c r="XW222" s="111"/>
      <c r="XX222" s="111"/>
      <c r="XY222" s="111"/>
      <c r="XZ222" s="111"/>
      <c r="YA222" s="111"/>
      <c r="YB222" s="111"/>
      <c r="YC222" s="111"/>
      <c r="YD222" s="111"/>
      <c r="YE222" s="111"/>
      <c r="YF222" s="111"/>
      <c r="YG222" s="111"/>
      <c r="YH222" s="111"/>
      <c r="YI222" s="111"/>
      <c r="YJ222" s="111"/>
      <c r="YK222" s="111"/>
      <c r="YL222" s="111"/>
      <c r="YM222" s="111"/>
      <c r="YN222" s="111"/>
      <c r="YO222" s="111"/>
      <c r="YP222" s="111"/>
      <c r="YQ222" s="111"/>
      <c r="YR222" s="111"/>
      <c r="YS222" s="111"/>
      <c r="YT222" s="111"/>
      <c r="YU222" s="111"/>
      <c r="YV222" s="111"/>
      <c r="YW222" s="111"/>
      <c r="YX222" s="111"/>
      <c r="YY222" s="111"/>
      <c r="YZ222" s="111"/>
      <c r="ZA222" s="111"/>
      <c r="ZB222" s="111"/>
      <c r="ZC222" s="111"/>
      <c r="ZD222" s="111"/>
      <c r="ZE222" s="111"/>
      <c r="ZF222" s="111"/>
      <c r="ZG222" s="111"/>
      <c r="ZH222" s="111"/>
      <c r="ZI222" s="111"/>
      <c r="ZJ222" s="111"/>
      <c r="ZK222" s="111"/>
      <c r="ZL222" s="111"/>
      <c r="ZM222" s="111"/>
      <c r="ZN222" s="111"/>
      <c r="ZO222" s="111"/>
      <c r="ZP222" s="111"/>
      <c r="ZQ222" s="111"/>
      <c r="ZR222" s="111"/>
      <c r="ZS222" s="111"/>
      <c r="ZT222" s="111"/>
      <c r="ZU222" s="111"/>
      <c r="ZV222" s="111"/>
      <c r="ZW222" s="111"/>
      <c r="ZX222" s="111"/>
      <c r="ZY222" s="111"/>
      <c r="ZZ222" s="111"/>
      <c r="AAA222" s="111"/>
      <c r="AAB222" s="111"/>
      <c r="AAC222" s="111"/>
      <c r="AAD222" s="111"/>
      <c r="AAE222" s="111"/>
      <c r="AAF222" s="111"/>
      <c r="AAG222" s="111"/>
      <c r="AAH222" s="111"/>
      <c r="AAI222" s="111"/>
      <c r="AAJ222" s="111"/>
      <c r="AAK222" s="111"/>
      <c r="AAL222" s="111"/>
      <c r="AAM222" s="111"/>
      <c r="AAN222" s="111"/>
      <c r="AAO222" s="111"/>
      <c r="AAP222" s="111"/>
      <c r="AAQ222" s="111"/>
      <c r="AAR222" s="111"/>
      <c r="AAS222" s="111"/>
      <c r="AAT222" s="111"/>
      <c r="AAU222" s="111"/>
      <c r="AAV222" s="111"/>
      <c r="AAW222" s="111"/>
      <c r="AAX222" s="111"/>
      <c r="AAY222" s="111"/>
      <c r="AAZ222" s="111"/>
      <c r="ABA222" s="111"/>
      <c r="ABB222" s="111"/>
      <c r="ABC222" s="111"/>
      <c r="ABD222" s="111"/>
      <c r="ABE222" s="111"/>
      <c r="ABF222" s="111"/>
      <c r="ABG222" s="111"/>
      <c r="ABH222" s="111"/>
      <c r="ABI222" s="111"/>
      <c r="ABJ222" s="111"/>
      <c r="ABK222" s="111"/>
      <c r="ABL222" s="111"/>
      <c r="ABM222" s="111"/>
      <c r="ABN222" s="111"/>
      <c r="ABO222" s="111"/>
      <c r="ABP222" s="111"/>
      <c r="ABQ222" s="111"/>
      <c r="ABR222" s="111"/>
      <c r="ABS222" s="111"/>
      <c r="ABT222" s="111"/>
      <c r="ABU222" s="111"/>
      <c r="ABV222" s="111"/>
      <c r="ABW222" s="111"/>
      <c r="ABX222" s="111"/>
      <c r="ABY222" s="111"/>
      <c r="ABZ222" s="111"/>
      <c r="ACA222" s="111"/>
      <c r="ACB222" s="111"/>
      <c r="ACC222" s="111"/>
      <c r="ACD222" s="111"/>
      <c r="ACE222" s="111"/>
      <c r="ACF222" s="111"/>
      <c r="ACG222" s="111"/>
      <c r="ACH222" s="111"/>
      <c r="ACI222" s="111"/>
      <c r="ACJ222" s="111"/>
      <c r="ACK222" s="111"/>
      <c r="ACL222" s="111"/>
      <c r="ACM222" s="111"/>
      <c r="ACN222" s="111"/>
      <c r="ACO222" s="111"/>
      <c r="ACP222" s="111"/>
      <c r="ACQ222" s="111"/>
      <c r="ACR222" s="111"/>
      <c r="ACS222" s="111"/>
      <c r="ACT222" s="111"/>
      <c r="ACU222" s="111"/>
      <c r="ACV222" s="111"/>
      <c r="ACW222" s="111"/>
      <c r="ACX222" s="111"/>
      <c r="ACY222" s="111"/>
      <c r="ACZ222" s="111"/>
      <c r="ADA222" s="111"/>
      <c r="ADB222" s="111"/>
      <c r="ADC222" s="111"/>
      <c r="ADD222" s="111"/>
      <c r="ADE222" s="111"/>
      <c r="ADF222" s="111"/>
      <c r="ADG222" s="111"/>
      <c r="ADH222" s="111"/>
      <c r="ADI222" s="111"/>
      <c r="ADJ222" s="111"/>
      <c r="ADK222" s="111"/>
      <c r="ADL222" s="111"/>
      <c r="ADM222" s="111"/>
      <c r="ADN222" s="111"/>
      <c r="ADO222" s="111"/>
      <c r="ADP222" s="111"/>
      <c r="ADQ222" s="111"/>
      <c r="ADR222" s="111"/>
      <c r="ADS222" s="111"/>
      <c r="ADT222" s="111"/>
      <c r="ADU222" s="111"/>
      <c r="ADV222" s="111"/>
      <c r="ADW222" s="111"/>
      <c r="ADX222" s="111"/>
      <c r="ADY222" s="111"/>
      <c r="ADZ222" s="111"/>
      <c r="AEA222" s="111"/>
      <c r="AEB222" s="111"/>
      <c r="AEC222" s="111"/>
      <c r="AED222" s="111"/>
      <c r="AEE222" s="111"/>
      <c r="AEF222" s="111"/>
      <c r="AEG222" s="111"/>
      <c r="AEH222" s="111"/>
      <c r="AEI222" s="111"/>
      <c r="AEJ222" s="111"/>
      <c r="AEK222" s="111"/>
      <c r="AEL222" s="111"/>
      <c r="AEM222" s="111"/>
      <c r="AEN222" s="111"/>
      <c r="AEO222" s="111"/>
      <c r="AEP222" s="111"/>
      <c r="AEQ222" s="111"/>
      <c r="AER222" s="111"/>
      <c r="AES222" s="111"/>
      <c r="AET222" s="111"/>
      <c r="AEU222" s="111"/>
      <c r="AEV222" s="111"/>
      <c r="AEW222" s="111"/>
      <c r="AEX222" s="111"/>
      <c r="AEY222" s="111"/>
      <c r="AEZ222" s="111"/>
      <c r="AFA222" s="111"/>
      <c r="AFB222" s="111"/>
      <c r="AFC222" s="111"/>
      <c r="AFD222" s="111"/>
      <c r="AFE222" s="111"/>
      <c r="AFF222" s="111"/>
      <c r="AFG222" s="111"/>
      <c r="AFH222" s="111"/>
      <c r="AFI222" s="111"/>
      <c r="AFJ222" s="111"/>
      <c r="AFK222" s="111"/>
      <c r="AFL222" s="111"/>
      <c r="AFM222" s="111"/>
      <c r="AFN222" s="111"/>
      <c r="AFO222" s="111"/>
      <c r="AFP222" s="111"/>
      <c r="AFQ222" s="111"/>
      <c r="AFR222" s="111"/>
      <c r="AFS222" s="111"/>
      <c r="AFT222" s="111"/>
      <c r="AFU222" s="111"/>
      <c r="AFV222" s="111"/>
      <c r="AFW222" s="111"/>
      <c r="AFX222" s="111"/>
      <c r="AFY222" s="111"/>
      <c r="AFZ222" s="111"/>
      <c r="AGA222" s="111"/>
      <c r="AGB222" s="111"/>
      <c r="AGC222" s="111"/>
      <c r="AGD222" s="111"/>
      <c r="AGE222" s="111"/>
      <c r="AGF222" s="111"/>
      <c r="AGG222" s="111"/>
      <c r="AGH222" s="111"/>
      <c r="AGI222" s="111"/>
      <c r="AGJ222" s="111"/>
      <c r="AGK222" s="111"/>
      <c r="AGL222" s="111"/>
      <c r="AGM222" s="111"/>
      <c r="AGN222" s="111"/>
      <c r="AGO222" s="111"/>
      <c r="AGP222" s="111"/>
      <c r="AGQ222" s="111"/>
      <c r="AGR222" s="111"/>
      <c r="AGS222" s="111"/>
      <c r="AGT222" s="111"/>
      <c r="AGU222" s="111"/>
      <c r="AGV222" s="111"/>
      <c r="AGW222" s="111"/>
      <c r="AGX222" s="111"/>
      <c r="AGY222" s="111"/>
      <c r="AGZ222" s="111"/>
      <c r="AHA222" s="111"/>
      <c r="AHB222" s="111"/>
      <c r="AHC222" s="111"/>
      <c r="AHD222" s="111"/>
      <c r="AHE222" s="111"/>
      <c r="AHF222" s="111"/>
      <c r="AHG222" s="111"/>
      <c r="AHH222" s="111"/>
      <c r="AHI222" s="111"/>
      <c r="AHJ222" s="111"/>
      <c r="AHK222" s="111"/>
      <c r="AHL222" s="111"/>
      <c r="AHM222" s="111"/>
      <c r="AHN222" s="111"/>
      <c r="AHO222" s="111"/>
      <c r="AHP222" s="111"/>
      <c r="AHQ222" s="111"/>
      <c r="AHR222" s="111"/>
      <c r="AHS222" s="111"/>
      <c r="AHT222" s="111"/>
      <c r="AHU222" s="111"/>
      <c r="AHV222" s="111"/>
      <c r="AHW222" s="111"/>
    </row>
    <row r="223" spans="1:907" ht="23.1" customHeight="1" x14ac:dyDescent="0.25">
      <c r="A223" s="81"/>
      <c r="B223" s="9" t="e" vm="180">
        <v>#VALUE!</v>
      </c>
      <c r="C223" s="26">
        <v>27811</v>
      </c>
      <c r="D223" s="17" t="s">
        <v>341</v>
      </c>
      <c r="E223" s="91">
        <v>6</v>
      </c>
      <c r="F223" s="92">
        <v>12</v>
      </c>
      <c r="G223" s="92">
        <v>11.320754716981131</v>
      </c>
      <c r="H223" s="53">
        <v>0.06</v>
      </c>
      <c r="I223" s="23"/>
      <c r="J223" s="18">
        <f t="shared" si="22"/>
        <v>0</v>
      </c>
      <c r="K223" s="18">
        <f t="shared" si="20"/>
        <v>0</v>
      </c>
      <c r="L223" s="2" t="s">
        <v>340</v>
      </c>
    </row>
    <row r="224" spans="1:907" ht="23.1" customHeight="1" x14ac:dyDescent="0.25">
      <c r="A224" s="82"/>
      <c r="B224" s="37" t="e" vm="181">
        <v>#VALUE!</v>
      </c>
      <c r="C224" s="38">
        <v>27813</v>
      </c>
      <c r="D224" s="39" t="s">
        <v>342</v>
      </c>
      <c r="E224" s="93">
        <v>6</v>
      </c>
      <c r="F224" s="94">
        <v>12</v>
      </c>
      <c r="G224" s="94">
        <v>11.320754716981131</v>
      </c>
      <c r="H224" s="54">
        <v>0.06</v>
      </c>
      <c r="I224" s="40"/>
      <c r="J224" s="20">
        <f t="shared" si="22"/>
        <v>0</v>
      </c>
      <c r="K224" s="20">
        <f t="shared" si="20"/>
        <v>0</v>
      </c>
      <c r="L224" s="13" t="s">
        <v>340</v>
      </c>
    </row>
    <row r="225" spans="1:907" s="3" customFormat="1" ht="14.4" customHeight="1" x14ac:dyDescent="0.3">
      <c r="A225" s="83"/>
      <c r="B225" s="41" t="s">
        <v>343</v>
      </c>
      <c r="C225" s="33"/>
      <c r="D225" s="33"/>
      <c r="E225" s="55"/>
      <c r="F225" s="95"/>
      <c r="G225" s="95"/>
      <c r="H225" s="55"/>
      <c r="I225" s="33"/>
      <c r="J225" s="33"/>
      <c r="K225" s="36"/>
      <c r="L225" s="36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  <c r="BJ225" s="111"/>
      <c r="BK225" s="111"/>
      <c r="BL225" s="111"/>
      <c r="BM225" s="111"/>
      <c r="BN225" s="111"/>
      <c r="BO225" s="111"/>
      <c r="BP225" s="111"/>
      <c r="BQ225" s="111"/>
      <c r="BR225" s="111"/>
      <c r="BS225" s="111"/>
      <c r="BT225" s="111"/>
      <c r="BU225" s="111"/>
      <c r="BV225" s="111"/>
      <c r="BW225" s="111"/>
      <c r="BX225" s="111"/>
      <c r="BY225" s="111"/>
      <c r="BZ225" s="111"/>
      <c r="CA225" s="111"/>
      <c r="CB225" s="111"/>
      <c r="CC225" s="111"/>
      <c r="CD225" s="111"/>
      <c r="CE225" s="111"/>
      <c r="CF225" s="111"/>
      <c r="CG225" s="111"/>
      <c r="CH225" s="111"/>
      <c r="CI225" s="111"/>
      <c r="CJ225" s="111"/>
      <c r="CK225" s="111"/>
      <c r="CL225" s="111"/>
      <c r="CM225" s="111"/>
      <c r="CN225" s="111"/>
      <c r="CO225" s="111"/>
      <c r="CP225" s="111"/>
      <c r="CQ225" s="111"/>
      <c r="CR225" s="111"/>
      <c r="CS225" s="111"/>
      <c r="CT225" s="111"/>
      <c r="CU225" s="111"/>
      <c r="CV225" s="111"/>
      <c r="CW225" s="111"/>
      <c r="CX225" s="111"/>
      <c r="CY225" s="111"/>
      <c r="CZ225" s="111"/>
      <c r="DA225" s="111"/>
      <c r="DB225" s="111"/>
      <c r="DC225" s="111"/>
      <c r="DD225" s="111"/>
      <c r="DE225" s="111"/>
      <c r="DF225" s="111"/>
      <c r="DG225" s="111"/>
      <c r="DH225" s="111"/>
      <c r="DI225" s="111"/>
      <c r="DJ225" s="111"/>
      <c r="DK225" s="111"/>
      <c r="DL225" s="111"/>
      <c r="DM225" s="111"/>
      <c r="DN225" s="111"/>
      <c r="DO225" s="111"/>
      <c r="DP225" s="111"/>
      <c r="DQ225" s="111"/>
      <c r="DR225" s="111"/>
      <c r="DS225" s="111"/>
      <c r="DT225" s="111"/>
      <c r="DU225" s="111"/>
      <c r="DV225" s="111"/>
      <c r="DW225" s="111"/>
      <c r="DX225" s="111"/>
      <c r="DY225" s="111"/>
      <c r="DZ225" s="111"/>
      <c r="EA225" s="111"/>
      <c r="EB225" s="111"/>
      <c r="EC225" s="111"/>
      <c r="ED225" s="111"/>
      <c r="EE225" s="111"/>
      <c r="EF225" s="111"/>
      <c r="EG225" s="111"/>
      <c r="EH225" s="111"/>
      <c r="EI225" s="111"/>
      <c r="EJ225" s="111"/>
      <c r="EK225" s="111"/>
      <c r="EL225" s="111"/>
      <c r="EM225" s="111"/>
      <c r="EN225" s="111"/>
      <c r="EO225" s="111"/>
      <c r="EP225" s="111"/>
      <c r="EQ225" s="111"/>
      <c r="ER225" s="111"/>
      <c r="ES225" s="111"/>
      <c r="ET225" s="111"/>
      <c r="EU225" s="111"/>
      <c r="EV225" s="111"/>
      <c r="EW225" s="111"/>
      <c r="EX225" s="111"/>
      <c r="EY225" s="111"/>
      <c r="EZ225" s="111"/>
      <c r="FA225" s="111"/>
      <c r="FB225" s="111"/>
      <c r="FC225" s="111"/>
      <c r="FD225" s="111"/>
      <c r="FE225" s="111"/>
      <c r="FF225" s="111"/>
      <c r="FG225" s="111"/>
      <c r="FH225" s="111"/>
      <c r="FI225" s="111"/>
      <c r="FJ225" s="111"/>
      <c r="FK225" s="111"/>
      <c r="FL225" s="111"/>
      <c r="FM225" s="111"/>
      <c r="FN225" s="111"/>
      <c r="FO225" s="111"/>
      <c r="FP225" s="111"/>
      <c r="FQ225" s="111"/>
      <c r="FR225" s="111"/>
      <c r="FS225" s="111"/>
      <c r="FT225" s="111"/>
      <c r="FU225" s="111"/>
      <c r="FV225" s="111"/>
      <c r="FW225" s="111"/>
      <c r="FX225" s="111"/>
      <c r="FY225" s="111"/>
      <c r="FZ225" s="111"/>
      <c r="GA225" s="111"/>
      <c r="GB225" s="111"/>
      <c r="GC225" s="111"/>
      <c r="GD225" s="111"/>
      <c r="GE225" s="111"/>
      <c r="GF225" s="111"/>
      <c r="GG225" s="111"/>
      <c r="GH225" s="111"/>
      <c r="GI225" s="111"/>
      <c r="GJ225" s="111"/>
      <c r="GK225" s="111"/>
      <c r="GL225" s="111"/>
      <c r="GM225" s="111"/>
      <c r="GN225" s="111"/>
      <c r="GO225" s="111"/>
      <c r="GP225" s="111"/>
      <c r="GQ225" s="111"/>
      <c r="GR225" s="111"/>
      <c r="GS225" s="111"/>
      <c r="GT225" s="111"/>
      <c r="GU225" s="111"/>
      <c r="GV225" s="111"/>
      <c r="GW225" s="111"/>
      <c r="GX225" s="111"/>
      <c r="GY225" s="111"/>
      <c r="GZ225" s="111"/>
      <c r="HA225" s="111"/>
      <c r="HB225" s="111"/>
      <c r="HC225" s="111"/>
      <c r="HD225" s="111"/>
      <c r="HE225" s="111"/>
      <c r="HF225" s="111"/>
      <c r="HG225" s="111"/>
      <c r="HH225" s="111"/>
      <c r="HI225" s="111"/>
      <c r="HJ225" s="111"/>
      <c r="HK225" s="111"/>
      <c r="HL225" s="111"/>
      <c r="HM225" s="111"/>
      <c r="HN225" s="111"/>
      <c r="HO225" s="111"/>
      <c r="HP225" s="111"/>
      <c r="HQ225" s="111"/>
      <c r="HR225" s="111"/>
      <c r="HS225" s="111"/>
      <c r="HT225" s="111"/>
      <c r="HU225" s="111"/>
      <c r="HV225" s="111"/>
      <c r="HW225" s="111"/>
      <c r="HX225" s="111"/>
      <c r="HY225" s="111"/>
      <c r="HZ225" s="111"/>
      <c r="IA225" s="111"/>
      <c r="IB225" s="111"/>
      <c r="IC225" s="111"/>
      <c r="ID225" s="111"/>
      <c r="IE225" s="111"/>
      <c r="IF225" s="111"/>
      <c r="IG225" s="111"/>
      <c r="IH225" s="111"/>
      <c r="II225" s="111"/>
      <c r="IJ225" s="111"/>
      <c r="IK225" s="111"/>
      <c r="IL225" s="111"/>
      <c r="IM225" s="111"/>
      <c r="IN225" s="111"/>
      <c r="IO225" s="111"/>
      <c r="IP225" s="111"/>
      <c r="IQ225" s="111"/>
      <c r="IR225" s="111"/>
      <c r="IS225" s="111"/>
      <c r="IT225" s="111"/>
      <c r="IU225" s="111"/>
      <c r="IV225" s="111"/>
      <c r="IW225" s="111"/>
      <c r="IX225" s="111"/>
      <c r="IY225" s="111"/>
      <c r="IZ225" s="111"/>
      <c r="JA225" s="111"/>
      <c r="JB225" s="111"/>
      <c r="JC225" s="111"/>
      <c r="JD225" s="111"/>
      <c r="JE225" s="111"/>
      <c r="JF225" s="111"/>
      <c r="JG225" s="111"/>
      <c r="JH225" s="111"/>
      <c r="JI225" s="111"/>
      <c r="JJ225" s="111"/>
      <c r="JK225" s="111"/>
      <c r="JL225" s="111"/>
      <c r="JM225" s="111"/>
      <c r="JN225" s="111"/>
      <c r="JO225" s="111"/>
      <c r="JP225" s="111"/>
      <c r="JQ225" s="111"/>
      <c r="JR225" s="111"/>
      <c r="JS225" s="111"/>
      <c r="JT225" s="111"/>
      <c r="JU225" s="111"/>
      <c r="JV225" s="111"/>
      <c r="JW225" s="111"/>
      <c r="JX225" s="111"/>
      <c r="JY225" s="111"/>
      <c r="JZ225" s="111"/>
      <c r="KA225" s="111"/>
      <c r="KB225" s="111"/>
      <c r="KC225" s="111"/>
      <c r="KD225" s="111"/>
      <c r="KE225" s="111"/>
      <c r="KF225" s="111"/>
      <c r="KG225" s="111"/>
      <c r="KH225" s="111"/>
      <c r="KI225" s="111"/>
      <c r="KJ225" s="111"/>
      <c r="KK225" s="111"/>
      <c r="KL225" s="111"/>
      <c r="KM225" s="111"/>
      <c r="KN225" s="111"/>
      <c r="KO225" s="111"/>
      <c r="KP225" s="111"/>
      <c r="KQ225" s="111"/>
      <c r="KR225" s="111"/>
      <c r="KS225" s="111"/>
      <c r="KT225" s="111"/>
      <c r="KU225" s="111"/>
      <c r="KV225" s="111"/>
      <c r="KW225" s="111"/>
      <c r="KX225" s="111"/>
      <c r="KY225" s="111"/>
      <c r="KZ225" s="111"/>
      <c r="LA225" s="111"/>
      <c r="LB225" s="111"/>
      <c r="LC225" s="111"/>
      <c r="LD225" s="111"/>
      <c r="LE225" s="111"/>
      <c r="LF225" s="111"/>
      <c r="LG225" s="111"/>
      <c r="LH225" s="111"/>
      <c r="LI225" s="111"/>
      <c r="LJ225" s="111"/>
      <c r="LK225" s="111"/>
      <c r="LL225" s="111"/>
      <c r="LM225" s="111"/>
      <c r="LN225" s="111"/>
      <c r="LO225" s="111"/>
      <c r="LP225" s="111"/>
      <c r="LQ225" s="111"/>
      <c r="LR225" s="111"/>
      <c r="LS225" s="111"/>
      <c r="LT225" s="111"/>
      <c r="LU225" s="111"/>
      <c r="LV225" s="111"/>
      <c r="LW225" s="111"/>
      <c r="LX225" s="111"/>
      <c r="LY225" s="111"/>
      <c r="LZ225" s="111"/>
      <c r="MA225" s="111"/>
      <c r="MB225" s="111"/>
      <c r="MC225" s="111"/>
      <c r="MD225" s="111"/>
      <c r="ME225" s="111"/>
      <c r="MF225" s="111"/>
      <c r="MG225" s="111"/>
      <c r="MH225" s="111"/>
      <c r="MI225" s="111"/>
      <c r="MJ225" s="111"/>
      <c r="MK225" s="111"/>
      <c r="ML225" s="111"/>
      <c r="MM225" s="111"/>
      <c r="MN225" s="111"/>
      <c r="MO225" s="111"/>
      <c r="MP225" s="111"/>
      <c r="MQ225" s="111"/>
      <c r="MR225" s="111"/>
      <c r="MS225" s="111"/>
      <c r="MT225" s="111"/>
      <c r="MU225" s="111"/>
      <c r="MV225" s="111"/>
      <c r="MW225" s="111"/>
      <c r="MX225" s="111"/>
      <c r="MY225" s="111"/>
      <c r="MZ225" s="111"/>
      <c r="NA225" s="111"/>
      <c r="NB225" s="111"/>
      <c r="NC225" s="111"/>
      <c r="ND225" s="111"/>
      <c r="NE225" s="111"/>
      <c r="NF225" s="111"/>
      <c r="NG225" s="111"/>
      <c r="NH225" s="111"/>
      <c r="NI225" s="111"/>
      <c r="NJ225" s="111"/>
      <c r="NK225" s="111"/>
      <c r="NL225" s="111"/>
      <c r="NM225" s="111"/>
      <c r="NN225" s="111"/>
      <c r="NO225" s="111"/>
      <c r="NP225" s="111"/>
      <c r="NQ225" s="111"/>
      <c r="NR225" s="111"/>
      <c r="NS225" s="111"/>
      <c r="NT225" s="111"/>
      <c r="NU225" s="111"/>
      <c r="NV225" s="111"/>
      <c r="NW225" s="111"/>
      <c r="NX225" s="111"/>
      <c r="NY225" s="111"/>
      <c r="NZ225" s="111"/>
      <c r="OA225" s="111"/>
      <c r="OB225" s="111"/>
      <c r="OC225" s="111"/>
      <c r="OD225" s="111"/>
      <c r="OE225" s="111"/>
      <c r="OF225" s="111"/>
      <c r="OG225" s="111"/>
      <c r="OH225" s="111"/>
      <c r="OI225" s="111"/>
      <c r="OJ225" s="111"/>
      <c r="OK225" s="111"/>
      <c r="OL225" s="111"/>
      <c r="OM225" s="111"/>
      <c r="ON225" s="111"/>
      <c r="OO225" s="111"/>
      <c r="OP225" s="111"/>
      <c r="OQ225" s="111"/>
      <c r="OR225" s="111"/>
      <c r="OS225" s="111"/>
      <c r="OT225" s="111"/>
      <c r="OU225" s="111"/>
      <c r="OV225" s="111"/>
      <c r="OW225" s="111"/>
      <c r="OX225" s="111"/>
      <c r="OY225" s="111"/>
      <c r="OZ225" s="111"/>
      <c r="PA225" s="111"/>
      <c r="PB225" s="111"/>
      <c r="PC225" s="111"/>
      <c r="PD225" s="111"/>
      <c r="PE225" s="111"/>
      <c r="PF225" s="111"/>
      <c r="PG225" s="111"/>
      <c r="PH225" s="111"/>
      <c r="PI225" s="111"/>
      <c r="PJ225" s="111"/>
      <c r="PK225" s="111"/>
      <c r="PL225" s="111"/>
      <c r="PM225" s="111"/>
      <c r="PN225" s="111"/>
      <c r="PO225" s="111"/>
      <c r="PP225" s="111"/>
      <c r="PQ225" s="111"/>
      <c r="PR225" s="111"/>
      <c r="PS225" s="111"/>
      <c r="PT225" s="111"/>
      <c r="PU225" s="111"/>
      <c r="PV225" s="111"/>
      <c r="PW225" s="111"/>
      <c r="PX225" s="111"/>
      <c r="PY225" s="111"/>
      <c r="PZ225" s="111"/>
      <c r="QA225" s="111"/>
      <c r="QB225" s="111"/>
      <c r="QC225" s="111"/>
      <c r="QD225" s="111"/>
      <c r="QE225" s="111"/>
      <c r="QF225" s="111"/>
      <c r="QG225" s="111"/>
      <c r="QH225" s="111"/>
      <c r="QI225" s="111"/>
      <c r="QJ225" s="111"/>
      <c r="QK225" s="111"/>
      <c r="QL225" s="111"/>
      <c r="QM225" s="111"/>
      <c r="QN225" s="111"/>
      <c r="QO225" s="111"/>
      <c r="QP225" s="111"/>
      <c r="QQ225" s="111"/>
      <c r="QR225" s="111"/>
      <c r="QS225" s="111"/>
      <c r="QT225" s="111"/>
      <c r="QU225" s="111"/>
      <c r="QV225" s="111"/>
      <c r="QW225" s="111"/>
      <c r="QX225" s="111"/>
      <c r="QY225" s="111"/>
      <c r="QZ225" s="111"/>
      <c r="RA225" s="111"/>
      <c r="RB225" s="111"/>
      <c r="RC225" s="111"/>
      <c r="RD225" s="111"/>
      <c r="RE225" s="111"/>
      <c r="RF225" s="111"/>
      <c r="RG225" s="111"/>
      <c r="RH225" s="111"/>
      <c r="RI225" s="111"/>
      <c r="RJ225" s="111"/>
      <c r="RK225" s="111"/>
      <c r="RL225" s="111"/>
      <c r="RM225" s="111"/>
      <c r="RN225" s="111"/>
      <c r="RO225" s="111"/>
      <c r="RP225" s="111"/>
      <c r="RQ225" s="111"/>
      <c r="RR225" s="111"/>
      <c r="RS225" s="111"/>
      <c r="RT225" s="111"/>
      <c r="RU225" s="111"/>
      <c r="RV225" s="111"/>
      <c r="RW225" s="111"/>
      <c r="RX225" s="111"/>
      <c r="RY225" s="111"/>
      <c r="RZ225" s="111"/>
      <c r="SA225" s="111"/>
      <c r="SB225" s="111"/>
      <c r="SC225" s="111"/>
      <c r="SD225" s="111"/>
      <c r="SE225" s="111"/>
      <c r="SF225" s="111"/>
      <c r="SG225" s="111"/>
      <c r="SH225" s="111"/>
      <c r="SI225" s="111"/>
      <c r="SJ225" s="111"/>
      <c r="SK225" s="111"/>
      <c r="SL225" s="111"/>
      <c r="SM225" s="111"/>
      <c r="SN225" s="111"/>
      <c r="SO225" s="111"/>
      <c r="SP225" s="111"/>
      <c r="SQ225" s="111"/>
      <c r="SR225" s="111"/>
      <c r="SS225" s="111"/>
      <c r="ST225" s="111"/>
      <c r="SU225" s="111"/>
      <c r="SV225" s="111"/>
      <c r="SW225" s="111"/>
      <c r="SX225" s="111"/>
      <c r="SY225" s="111"/>
      <c r="SZ225" s="111"/>
      <c r="TA225" s="111"/>
      <c r="TB225" s="111"/>
      <c r="TC225" s="111"/>
      <c r="TD225" s="111"/>
      <c r="TE225" s="111"/>
      <c r="TF225" s="111"/>
      <c r="TG225" s="111"/>
      <c r="TH225" s="111"/>
      <c r="TI225" s="111"/>
      <c r="TJ225" s="111"/>
      <c r="TK225" s="111"/>
      <c r="TL225" s="111"/>
      <c r="TM225" s="111"/>
      <c r="TN225" s="111"/>
      <c r="TO225" s="111"/>
      <c r="TP225" s="111"/>
      <c r="TQ225" s="111"/>
      <c r="TR225" s="111"/>
      <c r="TS225" s="111"/>
      <c r="TT225" s="111"/>
      <c r="TU225" s="111"/>
      <c r="TV225" s="111"/>
      <c r="TW225" s="111"/>
      <c r="TX225" s="111"/>
      <c r="TY225" s="111"/>
      <c r="TZ225" s="111"/>
      <c r="UA225" s="111"/>
      <c r="UB225" s="111"/>
      <c r="UC225" s="111"/>
      <c r="UD225" s="111"/>
      <c r="UE225" s="111"/>
      <c r="UF225" s="111"/>
      <c r="UG225" s="111"/>
      <c r="UH225" s="111"/>
      <c r="UI225" s="111"/>
      <c r="UJ225" s="111"/>
      <c r="UK225" s="111"/>
      <c r="UL225" s="111"/>
      <c r="UM225" s="111"/>
      <c r="UN225" s="111"/>
      <c r="UO225" s="111"/>
      <c r="UP225" s="111"/>
      <c r="UQ225" s="111"/>
      <c r="UR225" s="111"/>
      <c r="US225" s="111"/>
      <c r="UT225" s="111"/>
      <c r="UU225" s="111"/>
      <c r="UV225" s="111"/>
      <c r="UW225" s="111"/>
      <c r="UX225" s="111"/>
      <c r="UY225" s="111"/>
      <c r="UZ225" s="111"/>
      <c r="VA225" s="111"/>
      <c r="VB225" s="111"/>
      <c r="VC225" s="111"/>
      <c r="VD225" s="111"/>
      <c r="VE225" s="111"/>
      <c r="VF225" s="111"/>
      <c r="VG225" s="111"/>
      <c r="VH225" s="111"/>
      <c r="VI225" s="111"/>
      <c r="VJ225" s="111"/>
      <c r="VK225" s="111"/>
      <c r="VL225" s="111"/>
      <c r="VM225" s="111"/>
      <c r="VN225" s="111"/>
      <c r="VO225" s="111"/>
      <c r="VP225" s="111"/>
      <c r="VQ225" s="111"/>
      <c r="VR225" s="111"/>
      <c r="VS225" s="111"/>
      <c r="VT225" s="111"/>
      <c r="VU225" s="111"/>
      <c r="VV225" s="111"/>
      <c r="VW225" s="111"/>
      <c r="VX225" s="111"/>
      <c r="VY225" s="111"/>
      <c r="VZ225" s="111"/>
      <c r="WA225" s="111"/>
      <c r="WB225" s="111"/>
      <c r="WC225" s="111"/>
      <c r="WD225" s="111"/>
      <c r="WE225" s="111"/>
      <c r="WF225" s="111"/>
      <c r="WG225" s="111"/>
      <c r="WH225" s="111"/>
      <c r="WI225" s="111"/>
      <c r="WJ225" s="111"/>
      <c r="WK225" s="111"/>
      <c r="WL225" s="111"/>
      <c r="WM225" s="111"/>
      <c r="WN225" s="111"/>
      <c r="WO225" s="111"/>
      <c r="WP225" s="111"/>
      <c r="WQ225" s="111"/>
      <c r="WR225" s="111"/>
      <c r="WS225" s="111"/>
      <c r="WT225" s="111"/>
      <c r="WU225" s="111"/>
      <c r="WV225" s="111"/>
      <c r="WW225" s="111"/>
      <c r="WX225" s="111"/>
      <c r="WY225" s="111"/>
      <c r="WZ225" s="111"/>
      <c r="XA225" s="111"/>
      <c r="XB225" s="111"/>
      <c r="XC225" s="111"/>
      <c r="XD225" s="111"/>
      <c r="XE225" s="111"/>
      <c r="XF225" s="111"/>
      <c r="XG225" s="111"/>
      <c r="XH225" s="111"/>
      <c r="XI225" s="111"/>
      <c r="XJ225" s="111"/>
      <c r="XK225" s="111"/>
      <c r="XL225" s="111"/>
      <c r="XM225" s="111"/>
      <c r="XN225" s="111"/>
      <c r="XO225" s="111"/>
      <c r="XP225" s="111"/>
      <c r="XQ225" s="111"/>
      <c r="XR225" s="111"/>
      <c r="XS225" s="111"/>
      <c r="XT225" s="111"/>
      <c r="XU225" s="111"/>
      <c r="XV225" s="111"/>
      <c r="XW225" s="111"/>
      <c r="XX225" s="111"/>
      <c r="XY225" s="111"/>
      <c r="XZ225" s="111"/>
      <c r="YA225" s="111"/>
      <c r="YB225" s="111"/>
      <c r="YC225" s="111"/>
      <c r="YD225" s="111"/>
      <c r="YE225" s="111"/>
      <c r="YF225" s="111"/>
      <c r="YG225" s="111"/>
      <c r="YH225" s="111"/>
      <c r="YI225" s="111"/>
      <c r="YJ225" s="111"/>
      <c r="YK225" s="111"/>
      <c r="YL225" s="111"/>
      <c r="YM225" s="111"/>
      <c r="YN225" s="111"/>
      <c r="YO225" s="111"/>
      <c r="YP225" s="111"/>
      <c r="YQ225" s="111"/>
      <c r="YR225" s="111"/>
      <c r="YS225" s="111"/>
      <c r="YT225" s="111"/>
      <c r="YU225" s="111"/>
      <c r="YV225" s="111"/>
      <c r="YW225" s="111"/>
      <c r="YX225" s="111"/>
      <c r="YY225" s="111"/>
      <c r="YZ225" s="111"/>
      <c r="ZA225" s="111"/>
      <c r="ZB225" s="111"/>
      <c r="ZC225" s="111"/>
      <c r="ZD225" s="111"/>
      <c r="ZE225" s="111"/>
      <c r="ZF225" s="111"/>
      <c r="ZG225" s="111"/>
      <c r="ZH225" s="111"/>
      <c r="ZI225" s="111"/>
      <c r="ZJ225" s="111"/>
      <c r="ZK225" s="111"/>
      <c r="ZL225" s="111"/>
      <c r="ZM225" s="111"/>
      <c r="ZN225" s="111"/>
      <c r="ZO225" s="111"/>
      <c r="ZP225" s="111"/>
      <c r="ZQ225" s="111"/>
      <c r="ZR225" s="111"/>
      <c r="ZS225" s="111"/>
      <c r="ZT225" s="111"/>
      <c r="ZU225" s="111"/>
      <c r="ZV225" s="111"/>
      <c r="ZW225" s="111"/>
      <c r="ZX225" s="111"/>
      <c r="ZY225" s="111"/>
      <c r="ZZ225" s="111"/>
      <c r="AAA225" s="111"/>
      <c r="AAB225" s="111"/>
      <c r="AAC225" s="111"/>
      <c r="AAD225" s="111"/>
      <c r="AAE225" s="111"/>
      <c r="AAF225" s="111"/>
      <c r="AAG225" s="111"/>
      <c r="AAH225" s="111"/>
      <c r="AAI225" s="111"/>
      <c r="AAJ225" s="111"/>
      <c r="AAK225" s="111"/>
      <c r="AAL225" s="111"/>
      <c r="AAM225" s="111"/>
      <c r="AAN225" s="111"/>
      <c r="AAO225" s="111"/>
      <c r="AAP225" s="111"/>
      <c r="AAQ225" s="111"/>
      <c r="AAR225" s="111"/>
      <c r="AAS225" s="111"/>
      <c r="AAT225" s="111"/>
      <c r="AAU225" s="111"/>
      <c r="AAV225" s="111"/>
      <c r="AAW225" s="111"/>
      <c r="AAX225" s="111"/>
      <c r="AAY225" s="111"/>
      <c r="AAZ225" s="111"/>
      <c r="ABA225" s="111"/>
      <c r="ABB225" s="111"/>
      <c r="ABC225" s="111"/>
      <c r="ABD225" s="111"/>
      <c r="ABE225" s="111"/>
      <c r="ABF225" s="111"/>
      <c r="ABG225" s="111"/>
      <c r="ABH225" s="111"/>
      <c r="ABI225" s="111"/>
      <c r="ABJ225" s="111"/>
      <c r="ABK225" s="111"/>
      <c r="ABL225" s="111"/>
      <c r="ABM225" s="111"/>
      <c r="ABN225" s="111"/>
      <c r="ABO225" s="111"/>
      <c r="ABP225" s="111"/>
      <c r="ABQ225" s="111"/>
      <c r="ABR225" s="111"/>
      <c r="ABS225" s="111"/>
      <c r="ABT225" s="111"/>
      <c r="ABU225" s="111"/>
      <c r="ABV225" s="111"/>
      <c r="ABW225" s="111"/>
      <c r="ABX225" s="111"/>
      <c r="ABY225" s="111"/>
      <c r="ABZ225" s="111"/>
      <c r="ACA225" s="111"/>
      <c r="ACB225" s="111"/>
      <c r="ACC225" s="111"/>
      <c r="ACD225" s="111"/>
      <c r="ACE225" s="111"/>
      <c r="ACF225" s="111"/>
      <c r="ACG225" s="111"/>
      <c r="ACH225" s="111"/>
      <c r="ACI225" s="111"/>
      <c r="ACJ225" s="111"/>
      <c r="ACK225" s="111"/>
      <c r="ACL225" s="111"/>
      <c r="ACM225" s="111"/>
      <c r="ACN225" s="111"/>
      <c r="ACO225" s="111"/>
      <c r="ACP225" s="111"/>
      <c r="ACQ225" s="111"/>
      <c r="ACR225" s="111"/>
      <c r="ACS225" s="111"/>
      <c r="ACT225" s="111"/>
      <c r="ACU225" s="111"/>
      <c r="ACV225" s="111"/>
      <c r="ACW225" s="111"/>
      <c r="ACX225" s="111"/>
      <c r="ACY225" s="111"/>
      <c r="ACZ225" s="111"/>
      <c r="ADA225" s="111"/>
      <c r="ADB225" s="111"/>
      <c r="ADC225" s="111"/>
      <c r="ADD225" s="111"/>
      <c r="ADE225" s="111"/>
      <c r="ADF225" s="111"/>
      <c r="ADG225" s="111"/>
      <c r="ADH225" s="111"/>
      <c r="ADI225" s="111"/>
      <c r="ADJ225" s="111"/>
      <c r="ADK225" s="111"/>
      <c r="ADL225" s="111"/>
      <c r="ADM225" s="111"/>
      <c r="ADN225" s="111"/>
      <c r="ADO225" s="111"/>
      <c r="ADP225" s="111"/>
      <c r="ADQ225" s="111"/>
      <c r="ADR225" s="111"/>
      <c r="ADS225" s="111"/>
      <c r="ADT225" s="111"/>
      <c r="ADU225" s="111"/>
      <c r="ADV225" s="111"/>
      <c r="ADW225" s="111"/>
      <c r="ADX225" s="111"/>
      <c r="ADY225" s="111"/>
      <c r="ADZ225" s="111"/>
      <c r="AEA225" s="111"/>
      <c r="AEB225" s="111"/>
      <c r="AEC225" s="111"/>
      <c r="AED225" s="111"/>
      <c r="AEE225" s="111"/>
      <c r="AEF225" s="111"/>
      <c r="AEG225" s="111"/>
      <c r="AEH225" s="111"/>
      <c r="AEI225" s="111"/>
      <c r="AEJ225" s="111"/>
      <c r="AEK225" s="111"/>
      <c r="AEL225" s="111"/>
      <c r="AEM225" s="111"/>
      <c r="AEN225" s="111"/>
      <c r="AEO225" s="111"/>
      <c r="AEP225" s="111"/>
      <c r="AEQ225" s="111"/>
      <c r="AER225" s="111"/>
      <c r="AES225" s="111"/>
      <c r="AET225" s="111"/>
      <c r="AEU225" s="111"/>
      <c r="AEV225" s="111"/>
      <c r="AEW225" s="111"/>
      <c r="AEX225" s="111"/>
      <c r="AEY225" s="111"/>
      <c r="AEZ225" s="111"/>
      <c r="AFA225" s="111"/>
      <c r="AFB225" s="111"/>
      <c r="AFC225" s="111"/>
      <c r="AFD225" s="111"/>
      <c r="AFE225" s="111"/>
      <c r="AFF225" s="111"/>
      <c r="AFG225" s="111"/>
      <c r="AFH225" s="111"/>
      <c r="AFI225" s="111"/>
      <c r="AFJ225" s="111"/>
      <c r="AFK225" s="111"/>
      <c r="AFL225" s="111"/>
      <c r="AFM225" s="111"/>
      <c r="AFN225" s="111"/>
      <c r="AFO225" s="111"/>
      <c r="AFP225" s="111"/>
      <c r="AFQ225" s="111"/>
      <c r="AFR225" s="111"/>
      <c r="AFS225" s="111"/>
      <c r="AFT225" s="111"/>
      <c r="AFU225" s="111"/>
      <c r="AFV225" s="111"/>
      <c r="AFW225" s="111"/>
      <c r="AFX225" s="111"/>
      <c r="AFY225" s="111"/>
      <c r="AFZ225" s="111"/>
      <c r="AGA225" s="111"/>
      <c r="AGB225" s="111"/>
      <c r="AGC225" s="111"/>
      <c r="AGD225" s="111"/>
      <c r="AGE225" s="111"/>
      <c r="AGF225" s="111"/>
      <c r="AGG225" s="111"/>
      <c r="AGH225" s="111"/>
      <c r="AGI225" s="111"/>
      <c r="AGJ225" s="111"/>
      <c r="AGK225" s="111"/>
      <c r="AGL225" s="111"/>
      <c r="AGM225" s="111"/>
      <c r="AGN225" s="111"/>
      <c r="AGO225" s="111"/>
      <c r="AGP225" s="111"/>
      <c r="AGQ225" s="111"/>
      <c r="AGR225" s="111"/>
      <c r="AGS225" s="111"/>
      <c r="AGT225" s="111"/>
      <c r="AGU225" s="111"/>
      <c r="AGV225" s="111"/>
      <c r="AGW225" s="111"/>
      <c r="AGX225" s="111"/>
      <c r="AGY225" s="111"/>
      <c r="AGZ225" s="111"/>
      <c r="AHA225" s="111"/>
      <c r="AHB225" s="111"/>
      <c r="AHC225" s="111"/>
      <c r="AHD225" s="111"/>
      <c r="AHE225" s="111"/>
      <c r="AHF225" s="111"/>
      <c r="AHG225" s="111"/>
      <c r="AHH225" s="111"/>
      <c r="AHI225" s="111"/>
      <c r="AHJ225" s="111"/>
      <c r="AHK225" s="111"/>
      <c r="AHL225" s="111"/>
      <c r="AHM225" s="111"/>
      <c r="AHN225" s="111"/>
      <c r="AHO225" s="111"/>
      <c r="AHP225" s="111"/>
      <c r="AHQ225" s="111"/>
      <c r="AHR225" s="111"/>
      <c r="AHS225" s="111"/>
      <c r="AHT225" s="111"/>
      <c r="AHU225" s="111"/>
      <c r="AHV225" s="111"/>
      <c r="AHW225" s="111"/>
    </row>
    <row r="226" spans="1:907" ht="23.1" customHeight="1" x14ac:dyDescent="0.25">
      <c r="A226" s="80"/>
      <c r="B226" s="8" t="e" vm="182">
        <v>#VALUE!</v>
      </c>
      <c r="C226" s="24">
        <v>27993</v>
      </c>
      <c r="D226" s="25" t="s">
        <v>344</v>
      </c>
      <c r="E226" s="89">
        <v>6</v>
      </c>
      <c r="F226" s="90">
        <v>30</v>
      </c>
      <c r="G226" s="90">
        <v>28.30188679245283</v>
      </c>
      <c r="H226" s="52">
        <v>0.06</v>
      </c>
      <c r="I226" s="22"/>
      <c r="J226" s="18">
        <f t="shared" si="22"/>
        <v>0</v>
      </c>
      <c r="K226" s="18">
        <f t="shared" si="20"/>
        <v>0</v>
      </c>
      <c r="L226" s="16" t="s">
        <v>345</v>
      </c>
    </row>
    <row r="227" spans="1:907" ht="23.1" customHeight="1" x14ac:dyDescent="0.25">
      <c r="A227" s="81"/>
      <c r="B227" s="9" t="e" vm="183">
        <v>#VALUE!</v>
      </c>
      <c r="C227" s="26">
        <v>27992</v>
      </c>
      <c r="D227" s="17" t="s">
        <v>346</v>
      </c>
      <c r="E227" s="91">
        <v>6</v>
      </c>
      <c r="F227" s="92">
        <v>35.400000000000006</v>
      </c>
      <c r="G227" s="92">
        <v>33.39622641509434</v>
      </c>
      <c r="H227" s="53">
        <v>0.06</v>
      </c>
      <c r="I227" s="23"/>
      <c r="J227" s="18">
        <f t="shared" si="22"/>
        <v>0</v>
      </c>
      <c r="K227" s="18">
        <f t="shared" si="20"/>
        <v>0</v>
      </c>
      <c r="L227" s="2" t="s">
        <v>347</v>
      </c>
    </row>
    <row r="228" spans="1:907" ht="23.1" customHeight="1" x14ac:dyDescent="0.25">
      <c r="A228" s="81"/>
      <c r="B228" s="9" t="e" vm="184">
        <v>#VALUE!</v>
      </c>
      <c r="C228" s="26">
        <v>27994</v>
      </c>
      <c r="D228" s="17" t="s">
        <v>348</v>
      </c>
      <c r="E228" s="91">
        <v>6</v>
      </c>
      <c r="F228" s="92">
        <v>31.200000000000003</v>
      </c>
      <c r="G228" s="92">
        <v>29.433962264150946</v>
      </c>
      <c r="H228" s="53">
        <v>0.06</v>
      </c>
      <c r="I228" s="23"/>
      <c r="J228" s="18">
        <f t="shared" si="22"/>
        <v>0</v>
      </c>
      <c r="K228" s="18">
        <f t="shared" si="20"/>
        <v>0</v>
      </c>
      <c r="L228" s="2" t="s">
        <v>345</v>
      </c>
    </row>
    <row r="229" spans="1:907" ht="23.1" customHeight="1" x14ac:dyDescent="0.25">
      <c r="A229" s="81"/>
      <c r="B229" s="9" t="e" vm="185">
        <v>#VALUE!</v>
      </c>
      <c r="C229" s="26">
        <v>27527</v>
      </c>
      <c r="D229" s="17" t="s">
        <v>349</v>
      </c>
      <c r="E229" s="91">
        <v>12</v>
      </c>
      <c r="F229" s="92">
        <v>18</v>
      </c>
      <c r="G229" s="92">
        <v>16.981132075471699</v>
      </c>
      <c r="H229" s="53">
        <v>0.06</v>
      </c>
      <c r="I229" s="23"/>
      <c r="J229" s="18">
        <f t="shared" si="22"/>
        <v>0</v>
      </c>
      <c r="K229" s="18">
        <f t="shared" si="20"/>
        <v>0</v>
      </c>
      <c r="L229" s="2" t="s">
        <v>350</v>
      </c>
    </row>
    <row r="230" spans="1:907" ht="23.1" customHeight="1" x14ac:dyDescent="0.25">
      <c r="A230" s="81"/>
      <c r="B230" s="9" t="e" vm="186">
        <v>#VALUE!</v>
      </c>
      <c r="C230" s="26">
        <v>27523</v>
      </c>
      <c r="D230" s="17" t="s">
        <v>351</v>
      </c>
      <c r="E230" s="91">
        <v>6</v>
      </c>
      <c r="F230" s="92">
        <v>12.899999999999999</v>
      </c>
      <c r="G230" s="92">
        <v>12.169811320754715</v>
      </c>
      <c r="H230" s="53">
        <v>0.06</v>
      </c>
      <c r="I230" s="23"/>
      <c r="J230" s="18">
        <f t="shared" si="22"/>
        <v>0</v>
      </c>
      <c r="K230" s="18">
        <f t="shared" si="20"/>
        <v>0</v>
      </c>
      <c r="L230" s="2" t="s">
        <v>263</v>
      </c>
    </row>
    <row r="231" spans="1:907" ht="23.1" customHeight="1" x14ac:dyDescent="0.25">
      <c r="A231" s="81"/>
      <c r="B231" s="9" t="e" vm="187">
        <v>#VALUE!</v>
      </c>
      <c r="C231" s="26">
        <v>27524</v>
      </c>
      <c r="D231" s="17" t="s">
        <v>352</v>
      </c>
      <c r="E231" s="91">
        <v>6</v>
      </c>
      <c r="F231" s="92">
        <v>17.700000000000003</v>
      </c>
      <c r="G231" s="92">
        <v>16.69811320754717</v>
      </c>
      <c r="H231" s="53">
        <v>0.06</v>
      </c>
      <c r="I231" s="23"/>
      <c r="J231" s="18">
        <f t="shared" si="22"/>
        <v>0</v>
      </c>
      <c r="K231" s="18">
        <f t="shared" si="20"/>
        <v>0</v>
      </c>
      <c r="L231" s="2" t="s">
        <v>263</v>
      </c>
    </row>
    <row r="232" spans="1:907" ht="23.1" customHeight="1" x14ac:dyDescent="0.25">
      <c r="A232" s="81"/>
      <c r="B232" s="9" t="e" vm="188">
        <v>#VALUE!</v>
      </c>
      <c r="C232" s="26">
        <v>28810</v>
      </c>
      <c r="D232" s="17" t="s">
        <v>353</v>
      </c>
      <c r="E232" s="91">
        <v>12</v>
      </c>
      <c r="F232" s="92">
        <v>43.8</v>
      </c>
      <c r="G232" s="92">
        <v>41.320754716981128</v>
      </c>
      <c r="H232" s="53">
        <v>0.06</v>
      </c>
      <c r="I232" s="23"/>
      <c r="J232" s="18">
        <f t="shared" si="22"/>
        <v>0</v>
      </c>
      <c r="K232" s="18">
        <f t="shared" si="20"/>
        <v>0</v>
      </c>
      <c r="L232" s="2" t="s">
        <v>68</v>
      </c>
    </row>
    <row r="233" spans="1:907" ht="23.1" customHeight="1" x14ac:dyDescent="0.25">
      <c r="A233" s="81"/>
      <c r="B233" s="9" t="e" vm="189">
        <v>#VALUE!</v>
      </c>
      <c r="C233" s="26">
        <v>28021</v>
      </c>
      <c r="D233" s="17" t="s">
        <v>354</v>
      </c>
      <c r="E233" s="91">
        <v>6</v>
      </c>
      <c r="F233" s="92">
        <v>99</v>
      </c>
      <c r="G233" s="92">
        <v>93.396226415094333</v>
      </c>
      <c r="H233" s="53">
        <v>0.06</v>
      </c>
      <c r="I233" s="23"/>
      <c r="J233" s="18">
        <f t="shared" si="22"/>
        <v>0</v>
      </c>
      <c r="K233" s="18">
        <f t="shared" si="20"/>
        <v>0</v>
      </c>
      <c r="L233" s="2" t="s">
        <v>355</v>
      </c>
    </row>
    <row r="234" spans="1:907" ht="23.1" customHeight="1" x14ac:dyDescent="0.25">
      <c r="A234" s="82"/>
      <c r="B234" s="37" t="e" vm="190">
        <v>#VALUE!</v>
      </c>
      <c r="C234" s="38">
        <v>46700</v>
      </c>
      <c r="D234" s="39" t="s">
        <v>356</v>
      </c>
      <c r="E234" s="93">
        <v>6</v>
      </c>
      <c r="F234" s="94">
        <f>6.35*6</f>
        <v>38.099999999999994</v>
      </c>
      <c r="G234" s="94">
        <f>F234/1.06</f>
        <v>35.943396226415089</v>
      </c>
      <c r="H234" s="54">
        <v>0.06</v>
      </c>
      <c r="I234" s="40"/>
      <c r="J234" s="20">
        <f t="shared" si="22"/>
        <v>0</v>
      </c>
      <c r="K234" s="20">
        <f t="shared" si="20"/>
        <v>0</v>
      </c>
      <c r="L234" s="13" t="s">
        <v>75</v>
      </c>
    </row>
    <row r="235" spans="1:907" ht="14.4" customHeight="1" x14ac:dyDescent="0.3">
      <c r="A235" s="83"/>
      <c r="B235" s="41" t="s">
        <v>357</v>
      </c>
      <c r="C235" s="33"/>
      <c r="D235" s="33"/>
      <c r="E235" s="55"/>
      <c r="F235" s="95"/>
      <c r="G235" s="95"/>
      <c r="H235" s="55"/>
      <c r="I235" s="33"/>
      <c r="J235" s="33"/>
      <c r="K235" s="36"/>
      <c r="L235" s="36"/>
    </row>
    <row r="236" spans="1:907" s="3" customFormat="1" ht="23.1" customHeight="1" x14ac:dyDescent="0.25">
      <c r="A236" s="80"/>
      <c r="B236" s="8" t="e" vm="191">
        <v>#VALUE!</v>
      </c>
      <c r="C236" s="24">
        <v>28807</v>
      </c>
      <c r="D236" s="25" t="s">
        <v>358</v>
      </c>
      <c r="E236" s="89">
        <v>10</v>
      </c>
      <c r="F236" s="90">
        <v>28.5</v>
      </c>
      <c r="G236" s="90">
        <v>26.886792452830186</v>
      </c>
      <c r="H236" s="52">
        <v>0.06</v>
      </c>
      <c r="I236" s="22"/>
      <c r="J236" s="18">
        <f t="shared" si="22"/>
        <v>0</v>
      </c>
      <c r="K236" s="18">
        <f t="shared" si="20"/>
        <v>0</v>
      </c>
      <c r="L236" s="16" t="s">
        <v>68</v>
      </c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R236" s="111"/>
      <c r="AS236" s="111"/>
      <c r="AT236" s="111"/>
      <c r="AU236" s="111"/>
      <c r="AV236" s="111"/>
      <c r="AW236" s="111"/>
      <c r="AX236" s="111"/>
      <c r="AY236" s="111"/>
      <c r="AZ236" s="111"/>
      <c r="BA236" s="111"/>
      <c r="BB236" s="111"/>
      <c r="BC236" s="111"/>
      <c r="BD236" s="111"/>
      <c r="BE236" s="111"/>
      <c r="BF236" s="111"/>
      <c r="BG236" s="111"/>
      <c r="BH236" s="111"/>
      <c r="BI236" s="111"/>
      <c r="BJ236" s="111"/>
      <c r="BK236" s="111"/>
      <c r="BL236" s="111"/>
      <c r="BM236" s="111"/>
      <c r="BN236" s="111"/>
      <c r="BO236" s="111"/>
      <c r="BP236" s="111"/>
      <c r="BQ236" s="111"/>
      <c r="BR236" s="111"/>
      <c r="BS236" s="111"/>
      <c r="BT236" s="111"/>
      <c r="BU236" s="111"/>
      <c r="BV236" s="111"/>
      <c r="BW236" s="111"/>
      <c r="BX236" s="111"/>
      <c r="BY236" s="111"/>
      <c r="BZ236" s="111"/>
      <c r="CA236" s="111"/>
      <c r="CB236" s="111"/>
      <c r="CC236" s="111"/>
      <c r="CD236" s="111"/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1"/>
      <c r="DA236" s="111"/>
      <c r="DB236" s="111"/>
      <c r="DC236" s="111"/>
      <c r="DD236" s="111"/>
      <c r="DE236" s="111"/>
      <c r="DF236" s="111"/>
      <c r="DG236" s="111"/>
      <c r="DH236" s="111"/>
      <c r="DI236" s="111"/>
      <c r="DJ236" s="111"/>
      <c r="DK236" s="111"/>
      <c r="DL236" s="111"/>
      <c r="DM236" s="111"/>
      <c r="DN236" s="111"/>
      <c r="DO236" s="111"/>
      <c r="DP236" s="111"/>
      <c r="DQ236" s="111"/>
      <c r="DR236" s="111"/>
      <c r="DS236" s="111"/>
      <c r="DT236" s="111"/>
      <c r="DU236" s="111"/>
      <c r="DV236" s="111"/>
      <c r="DW236" s="111"/>
      <c r="DX236" s="111"/>
      <c r="DY236" s="111"/>
      <c r="DZ236" s="111"/>
      <c r="EA236" s="111"/>
      <c r="EB236" s="111"/>
      <c r="EC236" s="111"/>
      <c r="ED236" s="111"/>
      <c r="EE236" s="111"/>
      <c r="EF236" s="111"/>
      <c r="EG236" s="111"/>
      <c r="EH236" s="111"/>
      <c r="EI236" s="111"/>
      <c r="EJ236" s="111"/>
      <c r="EK236" s="111"/>
      <c r="EL236" s="111"/>
      <c r="EM236" s="111"/>
      <c r="EN236" s="111"/>
      <c r="EO236" s="111"/>
      <c r="EP236" s="111"/>
      <c r="EQ236" s="111"/>
      <c r="ER236" s="111"/>
      <c r="ES236" s="111"/>
      <c r="ET236" s="111"/>
      <c r="EU236" s="111"/>
      <c r="EV236" s="111"/>
      <c r="EW236" s="111"/>
      <c r="EX236" s="111"/>
      <c r="EY236" s="111"/>
      <c r="EZ236" s="111"/>
      <c r="FA236" s="111"/>
      <c r="FB236" s="111"/>
      <c r="FC236" s="111"/>
      <c r="FD236" s="111"/>
      <c r="FE236" s="111"/>
      <c r="FF236" s="111"/>
      <c r="FG236" s="111"/>
      <c r="FH236" s="111"/>
      <c r="FI236" s="111"/>
      <c r="FJ236" s="111"/>
      <c r="FK236" s="111"/>
      <c r="FL236" s="111"/>
      <c r="FM236" s="111"/>
      <c r="FN236" s="111"/>
      <c r="FO236" s="111"/>
      <c r="FP236" s="111"/>
      <c r="FQ236" s="111"/>
      <c r="FR236" s="111"/>
      <c r="FS236" s="111"/>
      <c r="FT236" s="111"/>
      <c r="FU236" s="111"/>
      <c r="FV236" s="111"/>
      <c r="FW236" s="111"/>
      <c r="FX236" s="111"/>
      <c r="FY236" s="111"/>
      <c r="FZ236" s="111"/>
      <c r="GA236" s="111"/>
      <c r="GB236" s="111"/>
      <c r="GC236" s="111"/>
      <c r="GD236" s="111"/>
      <c r="GE236" s="111"/>
      <c r="GF236" s="111"/>
      <c r="GG236" s="111"/>
      <c r="GH236" s="111"/>
      <c r="GI236" s="111"/>
      <c r="GJ236" s="111"/>
      <c r="GK236" s="111"/>
      <c r="GL236" s="111"/>
      <c r="GM236" s="111"/>
      <c r="GN236" s="111"/>
      <c r="GO236" s="111"/>
      <c r="GP236" s="111"/>
      <c r="GQ236" s="111"/>
      <c r="GR236" s="111"/>
      <c r="GS236" s="111"/>
      <c r="GT236" s="111"/>
      <c r="GU236" s="111"/>
      <c r="GV236" s="111"/>
      <c r="GW236" s="111"/>
      <c r="GX236" s="111"/>
      <c r="GY236" s="111"/>
      <c r="GZ236" s="111"/>
      <c r="HA236" s="111"/>
      <c r="HB236" s="111"/>
      <c r="HC236" s="111"/>
      <c r="HD236" s="111"/>
      <c r="HE236" s="111"/>
      <c r="HF236" s="111"/>
      <c r="HG236" s="111"/>
      <c r="HH236" s="111"/>
      <c r="HI236" s="111"/>
      <c r="HJ236" s="111"/>
      <c r="HK236" s="111"/>
      <c r="HL236" s="111"/>
      <c r="HM236" s="111"/>
      <c r="HN236" s="111"/>
      <c r="HO236" s="111"/>
      <c r="HP236" s="111"/>
      <c r="HQ236" s="111"/>
      <c r="HR236" s="111"/>
      <c r="HS236" s="111"/>
      <c r="HT236" s="111"/>
      <c r="HU236" s="111"/>
      <c r="HV236" s="111"/>
      <c r="HW236" s="111"/>
      <c r="HX236" s="111"/>
      <c r="HY236" s="111"/>
      <c r="HZ236" s="111"/>
      <c r="IA236" s="111"/>
      <c r="IB236" s="111"/>
      <c r="IC236" s="111"/>
      <c r="ID236" s="111"/>
      <c r="IE236" s="111"/>
      <c r="IF236" s="111"/>
      <c r="IG236" s="111"/>
      <c r="IH236" s="111"/>
      <c r="II236" s="111"/>
      <c r="IJ236" s="111"/>
      <c r="IK236" s="111"/>
      <c r="IL236" s="111"/>
      <c r="IM236" s="111"/>
      <c r="IN236" s="111"/>
      <c r="IO236" s="111"/>
      <c r="IP236" s="111"/>
      <c r="IQ236" s="111"/>
      <c r="IR236" s="111"/>
      <c r="IS236" s="111"/>
      <c r="IT236" s="111"/>
      <c r="IU236" s="111"/>
      <c r="IV236" s="111"/>
      <c r="IW236" s="111"/>
      <c r="IX236" s="111"/>
      <c r="IY236" s="111"/>
      <c r="IZ236" s="111"/>
      <c r="JA236" s="111"/>
      <c r="JB236" s="111"/>
      <c r="JC236" s="111"/>
      <c r="JD236" s="111"/>
      <c r="JE236" s="111"/>
      <c r="JF236" s="111"/>
      <c r="JG236" s="111"/>
      <c r="JH236" s="111"/>
      <c r="JI236" s="111"/>
      <c r="JJ236" s="111"/>
      <c r="JK236" s="111"/>
      <c r="JL236" s="111"/>
      <c r="JM236" s="111"/>
      <c r="JN236" s="111"/>
      <c r="JO236" s="111"/>
      <c r="JP236" s="111"/>
      <c r="JQ236" s="111"/>
      <c r="JR236" s="111"/>
      <c r="JS236" s="111"/>
      <c r="JT236" s="111"/>
      <c r="JU236" s="111"/>
      <c r="JV236" s="111"/>
      <c r="JW236" s="111"/>
      <c r="JX236" s="111"/>
      <c r="JY236" s="111"/>
      <c r="JZ236" s="111"/>
      <c r="KA236" s="111"/>
      <c r="KB236" s="111"/>
      <c r="KC236" s="111"/>
      <c r="KD236" s="111"/>
      <c r="KE236" s="111"/>
      <c r="KF236" s="111"/>
      <c r="KG236" s="111"/>
      <c r="KH236" s="111"/>
      <c r="KI236" s="111"/>
      <c r="KJ236" s="111"/>
      <c r="KK236" s="111"/>
      <c r="KL236" s="111"/>
      <c r="KM236" s="111"/>
      <c r="KN236" s="111"/>
      <c r="KO236" s="111"/>
      <c r="KP236" s="111"/>
      <c r="KQ236" s="111"/>
      <c r="KR236" s="111"/>
      <c r="KS236" s="111"/>
      <c r="KT236" s="111"/>
      <c r="KU236" s="111"/>
      <c r="KV236" s="111"/>
      <c r="KW236" s="111"/>
      <c r="KX236" s="111"/>
      <c r="KY236" s="111"/>
      <c r="KZ236" s="111"/>
      <c r="LA236" s="111"/>
      <c r="LB236" s="111"/>
      <c r="LC236" s="111"/>
      <c r="LD236" s="111"/>
      <c r="LE236" s="111"/>
      <c r="LF236" s="111"/>
      <c r="LG236" s="111"/>
      <c r="LH236" s="111"/>
      <c r="LI236" s="111"/>
      <c r="LJ236" s="111"/>
      <c r="LK236" s="111"/>
      <c r="LL236" s="111"/>
      <c r="LM236" s="111"/>
      <c r="LN236" s="111"/>
      <c r="LO236" s="111"/>
      <c r="LP236" s="111"/>
      <c r="LQ236" s="111"/>
      <c r="LR236" s="111"/>
      <c r="LS236" s="111"/>
      <c r="LT236" s="111"/>
      <c r="LU236" s="111"/>
      <c r="LV236" s="111"/>
      <c r="LW236" s="111"/>
      <c r="LX236" s="111"/>
      <c r="LY236" s="111"/>
      <c r="LZ236" s="111"/>
      <c r="MA236" s="111"/>
      <c r="MB236" s="111"/>
      <c r="MC236" s="111"/>
      <c r="MD236" s="111"/>
      <c r="ME236" s="111"/>
      <c r="MF236" s="111"/>
      <c r="MG236" s="111"/>
      <c r="MH236" s="111"/>
      <c r="MI236" s="111"/>
      <c r="MJ236" s="111"/>
      <c r="MK236" s="111"/>
      <c r="ML236" s="111"/>
      <c r="MM236" s="111"/>
      <c r="MN236" s="111"/>
      <c r="MO236" s="111"/>
      <c r="MP236" s="111"/>
      <c r="MQ236" s="111"/>
      <c r="MR236" s="111"/>
      <c r="MS236" s="111"/>
      <c r="MT236" s="111"/>
      <c r="MU236" s="111"/>
      <c r="MV236" s="111"/>
      <c r="MW236" s="111"/>
      <c r="MX236" s="111"/>
      <c r="MY236" s="111"/>
      <c r="MZ236" s="111"/>
      <c r="NA236" s="111"/>
      <c r="NB236" s="111"/>
      <c r="NC236" s="111"/>
      <c r="ND236" s="111"/>
      <c r="NE236" s="111"/>
      <c r="NF236" s="111"/>
      <c r="NG236" s="111"/>
      <c r="NH236" s="111"/>
      <c r="NI236" s="111"/>
      <c r="NJ236" s="111"/>
      <c r="NK236" s="111"/>
      <c r="NL236" s="111"/>
      <c r="NM236" s="111"/>
      <c r="NN236" s="111"/>
      <c r="NO236" s="111"/>
      <c r="NP236" s="111"/>
      <c r="NQ236" s="111"/>
      <c r="NR236" s="111"/>
      <c r="NS236" s="111"/>
      <c r="NT236" s="111"/>
      <c r="NU236" s="111"/>
      <c r="NV236" s="111"/>
      <c r="NW236" s="111"/>
      <c r="NX236" s="111"/>
      <c r="NY236" s="111"/>
      <c r="NZ236" s="111"/>
      <c r="OA236" s="111"/>
      <c r="OB236" s="111"/>
      <c r="OC236" s="111"/>
      <c r="OD236" s="111"/>
      <c r="OE236" s="111"/>
      <c r="OF236" s="111"/>
      <c r="OG236" s="111"/>
      <c r="OH236" s="111"/>
      <c r="OI236" s="111"/>
      <c r="OJ236" s="111"/>
      <c r="OK236" s="111"/>
      <c r="OL236" s="111"/>
      <c r="OM236" s="111"/>
      <c r="ON236" s="111"/>
      <c r="OO236" s="111"/>
      <c r="OP236" s="111"/>
      <c r="OQ236" s="111"/>
      <c r="OR236" s="111"/>
      <c r="OS236" s="111"/>
      <c r="OT236" s="111"/>
      <c r="OU236" s="111"/>
      <c r="OV236" s="111"/>
      <c r="OW236" s="111"/>
      <c r="OX236" s="111"/>
      <c r="OY236" s="111"/>
      <c r="OZ236" s="111"/>
      <c r="PA236" s="111"/>
      <c r="PB236" s="111"/>
      <c r="PC236" s="111"/>
      <c r="PD236" s="111"/>
      <c r="PE236" s="111"/>
      <c r="PF236" s="111"/>
      <c r="PG236" s="111"/>
      <c r="PH236" s="111"/>
      <c r="PI236" s="111"/>
      <c r="PJ236" s="111"/>
      <c r="PK236" s="111"/>
      <c r="PL236" s="111"/>
      <c r="PM236" s="111"/>
      <c r="PN236" s="111"/>
      <c r="PO236" s="111"/>
      <c r="PP236" s="111"/>
      <c r="PQ236" s="111"/>
      <c r="PR236" s="111"/>
      <c r="PS236" s="111"/>
      <c r="PT236" s="111"/>
      <c r="PU236" s="111"/>
      <c r="PV236" s="111"/>
      <c r="PW236" s="111"/>
      <c r="PX236" s="111"/>
      <c r="PY236" s="111"/>
      <c r="PZ236" s="111"/>
      <c r="QA236" s="111"/>
      <c r="QB236" s="111"/>
      <c r="QC236" s="111"/>
      <c r="QD236" s="111"/>
      <c r="QE236" s="111"/>
      <c r="QF236" s="111"/>
      <c r="QG236" s="111"/>
      <c r="QH236" s="111"/>
      <c r="QI236" s="111"/>
      <c r="QJ236" s="111"/>
      <c r="QK236" s="111"/>
      <c r="QL236" s="111"/>
      <c r="QM236" s="111"/>
      <c r="QN236" s="111"/>
      <c r="QO236" s="111"/>
      <c r="QP236" s="111"/>
      <c r="QQ236" s="111"/>
      <c r="QR236" s="111"/>
      <c r="QS236" s="111"/>
      <c r="QT236" s="111"/>
      <c r="QU236" s="111"/>
      <c r="QV236" s="111"/>
      <c r="QW236" s="111"/>
      <c r="QX236" s="111"/>
      <c r="QY236" s="111"/>
      <c r="QZ236" s="111"/>
      <c r="RA236" s="111"/>
      <c r="RB236" s="111"/>
      <c r="RC236" s="111"/>
      <c r="RD236" s="111"/>
      <c r="RE236" s="111"/>
      <c r="RF236" s="111"/>
      <c r="RG236" s="111"/>
      <c r="RH236" s="111"/>
      <c r="RI236" s="111"/>
      <c r="RJ236" s="111"/>
      <c r="RK236" s="111"/>
      <c r="RL236" s="111"/>
      <c r="RM236" s="111"/>
      <c r="RN236" s="111"/>
      <c r="RO236" s="111"/>
      <c r="RP236" s="111"/>
      <c r="RQ236" s="111"/>
      <c r="RR236" s="111"/>
      <c r="RS236" s="111"/>
      <c r="RT236" s="111"/>
      <c r="RU236" s="111"/>
      <c r="RV236" s="111"/>
      <c r="RW236" s="111"/>
      <c r="RX236" s="111"/>
      <c r="RY236" s="111"/>
      <c r="RZ236" s="111"/>
      <c r="SA236" s="111"/>
      <c r="SB236" s="111"/>
      <c r="SC236" s="111"/>
      <c r="SD236" s="111"/>
      <c r="SE236" s="111"/>
      <c r="SF236" s="111"/>
      <c r="SG236" s="111"/>
      <c r="SH236" s="111"/>
      <c r="SI236" s="111"/>
      <c r="SJ236" s="111"/>
      <c r="SK236" s="111"/>
      <c r="SL236" s="111"/>
      <c r="SM236" s="111"/>
      <c r="SN236" s="111"/>
      <c r="SO236" s="111"/>
      <c r="SP236" s="111"/>
      <c r="SQ236" s="111"/>
      <c r="SR236" s="111"/>
      <c r="SS236" s="111"/>
      <c r="ST236" s="111"/>
      <c r="SU236" s="111"/>
      <c r="SV236" s="111"/>
      <c r="SW236" s="111"/>
      <c r="SX236" s="111"/>
      <c r="SY236" s="111"/>
      <c r="SZ236" s="111"/>
      <c r="TA236" s="111"/>
      <c r="TB236" s="111"/>
      <c r="TC236" s="111"/>
      <c r="TD236" s="111"/>
      <c r="TE236" s="111"/>
      <c r="TF236" s="111"/>
      <c r="TG236" s="111"/>
      <c r="TH236" s="111"/>
      <c r="TI236" s="111"/>
      <c r="TJ236" s="111"/>
      <c r="TK236" s="111"/>
      <c r="TL236" s="111"/>
      <c r="TM236" s="111"/>
      <c r="TN236" s="111"/>
      <c r="TO236" s="111"/>
      <c r="TP236" s="111"/>
      <c r="TQ236" s="111"/>
      <c r="TR236" s="111"/>
      <c r="TS236" s="111"/>
      <c r="TT236" s="111"/>
      <c r="TU236" s="111"/>
      <c r="TV236" s="111"/>
      <c r="TW236" s="111"/>
      <c r="TX236" s="111"/>
      <c r="TY236" s="111"/>
      <c r="TZ236" s="111"/>
      <c r="UA236" s="111"/>
      <c r="UB236" s="111"/>
      <c r="UC236" s="111"/>
      <c r="UD236" s="111"/>
      <c r="UE236" s="111"/>
      <c r="UF236" s="111"/>
      <c r="UG236" s="111"/>
      <c r="UH236" s="111"/>
      <c r="UI236" s="111"/>
      <c r="UJ236" s="111"/>
      <c r="UK236" s="111"/>
      <c r="UL236" s="111"/>
      <c r="UM236" s="111"/>
      <c r="UN236" s="111"/>
      <c r="UO236" s="111"/>
      <c r="UP236" s="111"/>
      <c r="UQ236" s="111"/>
      <c r="UR236" s="111"/>
      <c r="US236" s="111"/>
      <c r="UT236" s="111"/>
      <c r="UU236" s="111"/>
      <c r="UV236" s="111"/>
      <c r="UW236" s="111"/>
      <c r="UX236" s="111"/>
      <c r="UY236" s="111"/>
      <c r="UZ236" s="111"/>
      <c r="VA236" s="111"/>
      <c r="VB236" s="111"/>
      <c r="VC236" s="111"/>
      <c r="VD236" s="111"/>
      <c r="VE236" s="111"/>
      <c r="VF236" s="111"/>
      <c r="VG236" s="111"/>
      <c r="VH236" s="111"/>
      <c r="VI236" s="111"/>
      <c r="VJ236" s="111"/>
      <c r="VK236" s="111"/>
      <c r="VL236" s="111"/>
      <c r="VM236" s="111"/>
      <c r="VN236" s="111"/>
      <c r="VO236" s="111"/>
      <c r="VP236" s="111"/>
      <c r="VQ236" s="111"/>
      <c r="VR236" s="111"/>
      <c r="VS236" s="111"/>
      <c r="VT236" s="111"/>
      <c r="VU236" s="111"/>
      <c r="VV236" s="111"/>
      <c r="VW236" s="111"/>
      <c r="VX236" s="111"/>
      <c r="VY236" s="111"/>
      <c r="VZ236" s="111"/>
      <c r="WA236" s="111"/>
      <c r="WB236" s="111"/>
      <c r="WC236" s="111"/>
      <c r="WD236" s="111"/>
      <c r="WE236" s="111"/>
      <c r="WF236" s="111"/>
      <c r="WG236" s="111"/>
      <c r="WH236" s="111"/>
      <c r="WI236" s="111"/>
      <c r="WJ236" s="111"/>
      <c r="WK236" s="111"/>
      <c r="WL236" s="111"/>
      <c r="WM236" s="111"/>
      <c r="WN236" s="111"/>
      <c r="WO236" s="111"/>
      <c r="WP236" s="111"/>
      <c r="WQ236" s="111"/>
      <c r="WR236" s="111"/>
      <c r="WS236" s="111"/>
      <c r="WT236" s="111"/>
      <c r="WU236" s="111"/>
      <c r="WV236" s="111"/>
      <c r="WW236" s="111"/>
      <c r="WX236" s="111"/>
      <c r="WY236" s="111"/>
      <c r="WZ236" s="111"/>
      <c r="XA236" s="111"/>
      <c r="XB236" s="111"/>
      <c r="XC236" s="111"/>
      <c r="XD236" s="111"/>
      <c r="XE236" s="111"/>
      <c r="XF236" s="111"/>
      <c r="XG236" s="111"/>
      <c r="XH236" s="111"/>
      <c r="XI236" s="111"/>
      <c r="XJ236" s="111"/>
      <c r="XK236" s="111"/>
      <c r="XL236" s="111"/>
      <c r="XM236" s="111"/>
      <c r="XN236" s="111"/>
      <c r="XO236" s="111"/>
      <c r="XP236" s="111"/>
      <c r="XQ236" s="111"/>
      <c r="XR236" s="111"/>
      <c r="XS236" s="111"/>
      <c r="XT236" s="111"/>
      <c r="XU236" s="111"/>
      <c r="XV236" s="111"/>
      <c r="XW236" s="111"/>
      <c r="XX236" s="111"/>
      <c r="XY236" s="111"/>
      <c r="XZ236" s="111"/>
      <c r="YA236" s="111"/>
      <c r="YB236" s="111"/>
      <c r="YC236" s="111"/>
      <c r="YD236" s="111"/>
      <c r="YE236" s="111"/>
      <c r="YF236" s="111"/>
      <c r="YG236" s="111"/>
      <c r="YH236" s="111"/>
      <c r="YI236" s="111"/>
      <c r="YJ236" s="111"/>
      <c r="YK236" s="111"/>
      <c r="YL236" s="111"/>
      <c r="YM236" s="111"/>
      <c r="YN236" s="111"/>
      <c r="YO236" s="111"/>
      <c r="YP236" s="111"/>
      <c r="YQ236" s="111"/>
      <c r="YR236" s="111"/>
      <c r="YS236" s="111"/>
      <c r="YT236" s="111"/>
      <c r="YU236" s="111"/>
      <c r="YV236" s="111"/>
      <c r="YW236" s="111"/>
      <c r="YX236" s="111"/>
      <c r="YY236" s="111"/>
      <c r="YZ236" s="111"/>
      <c r="ZA236" s="111"/>
      <c r="ZB236" s="111"/>
      <c r="ZC236" s="111"/>
      <c r="ZD236" s="111"/>
      <c r="ZE236" s="111"/>
      <c r="ZF236" s="111"/>
      <c r="ZG236" s="111"/>
      <c r="ZH236" s="111"/>
      <c r="ZI236" s="111"/>
      <c r="ZJ236" s="111"/>
      <c r="ZK236" s="111"/>
      <c r="ZL236" s="111"/>
      <c r="ZM236" s="111"/>
      <c r="ZN236" s="111"/>
      <c r="ZO236" s="111"/>
      <c r="ZP236" s="111"/>
      <c r="ZQ236" s="111"/>
      <c r="ZR236" s="111"/>
      <c r="ZS236" s="111"/>
      <c r="ZT236" s="111"/>
      <c r="ZU236" s="111"/>
      <c r="ZV236" s="111"/>
      <c r="ZW236" s="111"/>
      <c r="ZX236" s="111"/>
      <c r="ZY236" s="111"/>
      <c r="ZZ236" s="111"/>
      <c r="AAA236" s="111"/>
      <c r="AAB236" s="111"/>
      <c r="AAC236" s="111"/>
      <c r="AAD236" s="111"/>
      <c r="AAE236" s="111"/>
      <c r="AAF236" s="111"/>
      <c r="AAG236" s="111"/>
      <c r="AAH236" s="111"/>
      <c r="AAI236" s="111"/>
      <c r="AAJ236" s="111"/>
      <c r="AAK236" s="111"/>
      <c r="AAL236" s="111"/>
      <c r="AAM236" s="111"/>
      <c r="AAN236" s="111"/>
      <c r="AAO236" s="111"/>
      <c r="AAP236" s="111"/>
      <c r="AAQ236" s="111"/>
      <c r="AAR236" s="111"/>
      <c r="AAS236" s="111"/>
      <c r="AAT236" s="111"/>
      <c r="AAU236" s="111"/>
      <c r="AAV236" s="111"/>
      <c r="AAW236" s="111"/>
      <c r="AAX236" s="111"/>
      <c r="AAY236" s="111"/>
      <c r="AAZ236" s="111"/>
      <c r="ABA236" s="111"/>
      <c r="ABB236" s="111"/>
      <c r="ABC236" s="111"/>
      <c r="ABD236" s="111"/>
      <c r="ABE236" s="111"/>
      <c r="ABF236" s="111"/>
      <c r="ABG236" s="111"/>
      <c r="ABH236" s="111"/>
      <c r="ABI236" s="111"/>
      <c r="ABJ236" s="111"/>
      <c r="ABK236" s="111"/>
      <c r="ABL236" s="111"/>
      <c r="ABM236" s="111"/>
      <c r="ABN236" s="111"/>
      <c r="ABO236" s="111"/>
      <c r="ABP236" s="111"/>
      <c r="ABQ236" s="111"/>
      <c r="ABR236" s="111"/>
      <c r="ABS236" s="111"/>
      <c r="ABT236" s="111"/>
      <c r="ABU236" s="111"/>
      <c r="ABV236" s="111"/>
      <c r="ABW236" s="111"/>
      <c r="ABX236" s="111"/>
      <c r="ABY236" s="111"/>
      <c r="ABZ236" s="111"/>
      <c r="ACA236" s="111"/>
      <c r="ACB236" s="111"/>
      <c r="ACC236" s="111"/>
      <c r="ACD236" s="111"/>
      <c r="ACE236" s="111"/>
      <c r="ACF236" s="111"/>
      <c r="ACG236" s="111"/>
      <c r="ACH236" s="111"/>
      <c r="ACI236" s="111"/>
      <c r="ACJ236" s="111"/>
      <c r="ACK236" s="111"/>
      <c r="ACL236" s="111"/>
      <c r="ACM236" s="111"/>
      <c r="ACN236" s="111"/>
      <c r="ACO236" s="111"/>
      <c r="ACP236" s="111"/>
      <c r="ACQ236" s="111"/>
      <c r="ACR236" s="111"/>
      <c r="ACS236" s="111"/>
      <c r="ACT236" s="111"/>
      <c r="ACU236" s="111"/>
      <c r="ACV236" s="111"/>
      <c r="ACW236" s="111"/>
      <c r="ACX236" s="111"/>
      <c r="ACY236" s="111"/>
      <c r="ACZ236" s="111"/>
      <c r="ADA236" s="111"/>
      <c r="ADB236" s="111"/>
      <c r="ADC236" s="111"/>
      <c r="ADD236" s="111"/>
      <c r="ADE236" s="111"/>
      <c r="ADF236" s="111"/>
      <c r="ADG236" s="111"/>
      <c r="ADH236" s="111"/>
      <c r="ADI236" s="111"/>
      <c r="ADJ236" s="111"/>
      <c r="ADK236" s="111"/>
      <c r="ADL236" s="111"/>
      <c r="ADM236" s="111"/>
      <c r="ADN236" s="111"/>
      <c r="ADO236" s="111"/>
      <c r="ADP236" s="111"/>
      <c r="ADQ236" s="111"/>
      <c r="ADR236" s="111"/>
      <c r="ADS236" s="111"/>
      <c r="ADT236" s="111"/>
      <c r="ADU236" s="111"/>
      <c r="ADV236" s="111"/>
      <c r="ADW236" s="111"/>
      <c r="ADX236" s="111"/>
      <c r="ADY236" s="111"/>
      <c r="ADZ236" s="111"/>
      <c r="AEA236" s="111"/>
      <c r="AEB236" s="111"/>
      <c r="AEC236" s="111"/>
      <c r="AED236" s="111"/>
      <c r="AEE236" s="111"/>
      <c r="AEF236" s="111"/>
      <c r="AEG236" s="111"/>
      <c r="AEH236" s="111"/>
      <c r="AEI236" s="111"/>
      <c r="AEJ236" s="111"/>
      <c r="AEK236" s="111"/>
      <c r="AEL236" s="111"/>
      <c r="AEM236" s="111"/>
      <c r="AEN236" s="111"/>
      <c r="AEO236" s="111"/>
      <c r="AEP236" s="111"/>
      <c r="AEQ236" s="111"/>
      <c r="AER236" s="111"/>
      <c r="AES236" s="111"/>
      <c r="AET236" s="111"/>
      <c r="AEU236" s="111"/>
      <c r="AEV236" s="111"/>
      <c r="AEW236" s="111"/>
      <c r="AEX236" s="111"/>
      <c r="AEY236" s="111"/>
      <c r="AEZ236" s="111"/>
      <c r="AFA236" s="111"/>
      <c r="AFB236" s="111"/>
      <c r="AFC236" s="111"/>
      <c r="AFD236" s="111"/>
      <c r="AFE236" s="111"/>
      <c r="AFF236" s="111"/>
      <c r="AFG236" s="111"/>
      <c r="AFH236" s="111"/>
      <c r="AFI236" s="111"/>
      <c r="AFJ236" s="111"/>
      <c r="AFK236" s="111"/>
      <c r="AFL236" s="111"/>
      <c r="AFM236" s="111"/>
      <c r="AFN236" s="111"/>
      <c r="AFO236" s="111"/>
      <c r="AFP236" s="111"/>
      <c r="AFQ236" s="111"/>
      <c r="AFR236" s="111"/>
      <c r="AFS236" s="111"/>
      <c r="AFT236" s="111"/>
      <c r="AFU236" s="111"/>
      <c r="AFV236" s="111"/>
      <c r="AFW236" s="111"/>
      <c r="AFX236" s="111"/>
      <c r="AFY236" s="111"/>
      <c r="AFZ236" s="111"/>
      <c r="AGA236" s="111"/>
      <c r="AGB236" s="111"/>
      <c r="AGC236" s="111"/>
      <c r="AGD236" s="111"/>
      <c r="AGE236" s="111"/>
      <c r="AGF236" s="111"/>
      <c r="AGG236" s="111"/>
      <c r="AGH236" s="111"/>
      <c r="AGI236" s="111"/>
      <c r="AGJ236" s="111"/>
      <c r="AGK236" s="111"/>
      <c r="AGL236" s="111"/>
      <c r="AGM236" s="111"/>
      <c r="AGN236" s="111"/>
      <c r="AGO236" s="111"/>
      <c r="AGP236" s="111"/>
      <c r="AGQ236" s="111"/>
      <c r="AGR236" s="111"/>
      <c r="AGS236" s="111"/>
      <c r="AGT236" s="111"/>
      <c r="AGU236" s="111"/>
      <c r="AGV236" s="111"/>
      <c r="AGW236" s="111"/>
      <c r="AGX236" s="111"/>
      <c r="AGY236" s="111"/>
      <c r="AGZ236" s="111"/>
      <c r="AHA236" s="111"/>
      <c r="AHB236" s="111"/>
      <c r="AHC236" s="111"/>
      <c r="AHD236" s="111"/>
      <c r="AHE236" s="111"/>
      <c r="AHF236" s="111"/>
      <c r="AHG236" s="111"/>
      <c r="AHH236" s="111"/>
      <c r="AHI236" s="111"/>
      <c r="AHJ236" s="111"/>
      <c r="AHK236" s="111"/>
      <c r="AHL236" s="111"/>
      <c r="AHM236" s="111"/>
      <c r="AHN236" s="111"/>
      <c r="AHO236" s="111"/>
      <c r="AHP236" s="111"/>
      <c r="AHQ236" s="111"/>
      <c r="AHR236" s="111"/>
      <c r="AHS236" s="111"/>
      <c r="AHT236" s="111"/>
      <c r="AHU236" s="111"/>
      <c r="AHV236" s="111"/>
      <c r="AHW236" s="111"/>
    </row>
    <row r="237" spans="1:907" ht="23.1" customHeight="1" x14ac:dyDescent="0.25">
      <c r="A237" s="81"/>
      <c r="B237" s="9" t="e" vm="192">
        <v>#VALUE!</v>
      </c>
      <c r="C237" s="26">
        <v>28801</v>
      </c>
      <c r="D237" s="17" t="s">
        <v>359</v>
      </c>
      <c r="E237" s="91">
        <v>12</v>
      </c>
      <c r="F237" s="92">
        <v>34.799999999999997</v>
      </c>
      <c r="G237" s="92">
        <v>32.830188679245282</v>
      </c>
      <c r="H237" s="53">
        <v>0.06</v>
      </c>
      <c r="I237" s="23"/>
      <c r="J237" s="18">
        <f t="shared" si="22"/>
        <v>0</v>
      </c>
      <c r="K237" s="18">
        <f t="shared" si="20"/>
        <v>0</v>
      </c>
      <c r="L237" s="2" t="s">
        <v>68</v>
      </c>
    </row>
    <row r="238" spans="1:907" ht="23.1" customHeight="1" x14ac:dyDescent="0.25">
      <c r="A238" s="81"/>
      <c r="B238" s="9" t="e" vm="193">
        <v>#VALUE!</v>
      </c>
      <c r="C238" s="26">
        <v>28805</v>
      </c>
      <c r="D238" s="17" t="s">
        <v>360</v>
      </c>
      <c r="E238" s="91">
        <v>20</v>
      </c>
      <c r="F238" s="92">
        <v>54</v>
      </c>
      <c r="G238" s="92">
        <v>50.943396226415089</v>
      </c>
      <c r="H238" s="53">
        <v>0.06</v>
      </c>
      <c r="I238" s="23"/>
      <c r="J238" s="18">
        <f t="shared" si="22"/>
        <v>0</v>
      </c>
      <c r="K238" s="18">
        <f t="shared" si="20"/>
        <v>0</v>
      </c>
      <c r="L238" s="2" t="s">
        <v>68</v>
      </c>
    </row>
    <row r="239" spans="1:907" ht="23.1" customHeight="1" x14ac:dyDescent="0.25">
      <c r="A239" s="81"/>
      <c r="B239" s="9" t="e" vm="194">
        <v>#VALUE!</v>
      </c>
      <c r="C239" s="26">
        <v>28806</v>
      </c>
      <c r="D239" s="17" t="s">
        <v>361</v>
      </c>
      <c r="E239" s="91">
        <v>20</v>
      </c>
      <c r="F239" s="92">
        <v>52</v>
      </c>
      <c r="G239" s="92">
        <v>49.056603773584904</v>
      </c>
      <c r="H239" s="53">
        <v>0.06</v>
      </c>
      <c r="I239" s="23"/>
      <c r="J239" s="18">
        <f t="shared" si="22"/>
        <v>0</v>
      </c>
      <c r="K239" s="18">
        <f t="shared" si="20"/>
        <v>0</v>
      </c>
      <c r="L239" s="2" t="s">
        <v>68</v>
      </c>
    </row>
    <row r="240" spans="1:907" ht="23.1" customHeight="1" x14ac:dyDescent="0.25">
      <c r="A240" s="81"/>
      <c r="B240" s="9" t="e" vm="195">
        <v>#VALUE!</v>
      </c>
      <c r="C240" s="26">
        <v>27207</v>
      </c>
      <c r="D240" s="17" t="s">
        <v>362</v>
      </c>
      <c r="E240" s="91">
        <v>3</v>
      </c>
      <c r="F240" s="92">
        <v>9.75</v>
      </c>
      <c r="G240" s="92">
        <v>9.1981132075471699</v>
      </c>
      <c r="H240" s="53">
        <v>0.06</v>
      </c>
      <c r="I240" s="23"/>
      <c r="J240" s="18">
        <f t="shared" si="22"/>
        <v>0</v>
      </c>
      <c r="K240" s="18">
        <f t="shared" si="20"/>
        <v>0</v>
      </c>
      <c r="L240" s="2" t="s">
        <v>340</v>
      </c>
    </row>
    <row r="241" spans="1:907" ht="23.1" customHeight="1" x14ac:dyDescent="0.25">
      <c r="A241" s="81"/>
      <c r="B241" s="9" t="e" vm="196">
        <v>#VALUE!</v>
      </c>
      <c r="C241" s="26">
        <v>27206</v>
      </c>
      <c r="D241" s="17" t="s">
        <v>363</v>
      </c>
      <c r="E241" s="91">
        <v>3</v>
      </c>
      <c r="F241" s="92">
        <v>9.8999999999999986</v>
      </c>
      <c r="G241" s="92">
        <v>9.3396226415094326</v>
      </c>
      <c r="H241" s="53">
        <v>0.06</v>
      </c>
      <c r="I241" s="23"/>
      <c r="J241" s="18">
        <f t="shared" si="22"/>
        <v>0</v>
      </c>
      <c r="K241" s="18">
        <f t="shared" si="20"/>
        <v>0</v>
      </c>
      <c r="L241" s="2" t="s">
        <v>340</v>
      </c>
    </row>
    <row r="242" spans="1:907" ht="23.1" customHeight="1" x14ac:dyDescent="0.25">
      <c r="A242" s="81"/>
      <c r="B242" s="9"/>
      <c r="C242" s="26">
        <v>27111</v>
      </c>
      <c r="D242" s="17" t="s">
        <v>364</v>
      </c>
      <c r="E242" s="91">
        <v>10</v>
      </c>
      <c r="F242" s="92">
        <v>42.5</v>
      </c>
      <c r="G242" s="92">
        <v>40.094339622641506</v>
      </c>
      <c r="H242" s="53">
        <v>0.06</v>
      </c>
      <c r="I242" s="23"/>
      <c r="J242" s="18">
        <f t="shared" si="22"/>
        <v>0</v>
      </c>
      <c r="K242" s="18">
        <f t="shared" si="20"/>
        <v>0</v>
      </c>
      <c r="L242" s="2" t="s">
        <v>267</v>
      </c>
    </row>
    <row r="243" spans="1:907" ht="23.1" customHeight="1" x14ac:dyDescent="0.25">
      <c r="A243" s="81"/>
      <c r="B243" s="9" t="e" vm="197">
        <v>#VALUE!</v>
      </c>
      <c r="C243" s="26">
        <v>27109</v>
      </c>
      <c r="D243" s="17" t="s">
        <v>365</v>
      </c>
      <c r="E243" s="91">
        <v>10</v>
      </c>
      <c r="F243" s="92">
        <v>41</v>
      </c>
      <c r="G243" s="92">
        <v>38.679245283018865</v>
      </c>
      <c r="H243" s="53">
        <v>0.06</v>
      </c>
      <c r="I243" s="23"/>
      <c r="J243" s="18">
        <f t="shared" si="22"/>
        <v>0</v>
      </c>
      <c r="K243" s="18">
        <f t="shared" si="20"/>
        <v>0</v>
      </c>
      <c r="L243" s="2" t="s">
        <v>366</v>
      </c>
    </row>
    <row r="244" spans="1:907" ht="23.1" customHeight="1" x14ac:dyDescent="0.25">
      <c r="A244" s="81"/>
      <c r="B244" s="9" t="e" vm="198">
        <v>#VALUE!</v>
      </c>
      <c r="C244" s="26">
        <v>27119</v>
      </c>
      <c r="D244" s="17" t="s">
        <v>367</v>
      </c>
      <c r="E244" s="91">
        <v>10</v>
      </c>
      <c r="F244" s="92">
        <v>40</v>
      </c>
      <c r="G244" s="92">
        <v>37.735849056603769</v>
      </c>
      <c r="H244" s="53">
        <v>0.06</v>
      </c>
      <c r="I244" s="23"/>
      <c r="J244" s="18">
        <f t="shared" si="22"/>
        <v>0</v>
      </c>
      <c r="K244" s="18">
        <f t="shared" si="20"/>
        <v>0</v>
      </c>
      <c r="L244" s="2" t="s">
        <v>267</v>
      </c>
    </row>
    <row r="245" spans="1:907" ht="23.1" customHeight="1" x14ac:dyDescent="0.25">
      <c r="A245" s="81"/>
      <c r="B245" s="9" t="e" vm="199">
        <v>#VALUE!</v>
      </c>
      <c r="C245" s="26">
        <v>27100</v>
      </c>
      <c r="D245" s="17" t="s">
        <v>368</v>
      </c>
      <c r="E245" s="91">
        <v>12</v>
      </c>
      <c r="F245" s="92">
        <v>77.400000000000006</v>
      </c>
      <c r="G245" s="92">
        <v>73.018867924528308</v>
      </c>
      <c r="H245" s="53">
        <v>0.06</v>
      </c>
      <c r="I245" s="23"/>
      <c r="J245" s="18">
        <f t="shared" si="22"/>
        <v>0</v>
      </c>
      <c r="K245" s="18">
        <f t="shared" si="20"/>
        <v>0</v>
      </c>
      <c r="L245" s="2" t="s">
        <v>340</v>
      </c>
    </row>
    <row r="246" spans="1:907" ht="23.1" customHeight="1" x14ac:dyDescent="0.25">
      <c r="A246" s="81"/>
      <c r="B246" s="9" t="e" vm="200">
        <v>#VALUE!</v>
      </c>
      <c r="C246" s="26">
        <v>27101</v>
      </c>
      <c r="D246" s="17" t="s">
        <v>369</v>
      </c>
      <c r="E246" s="91">
        <v>12</v>
      </c>
      <c r="F246" s="92">
        <v>67.199999999999989</v>
      </c>
      <c r="G246" s="92">
        <v>63.396226415094326</v>
      </c>
      <c r="H246" s="53">
        <v>0.06</v>
      </c>
      <c r="I246" s="23"/>
      <c r="J246" s="18">
        <f t="shared" si="22"/>
        <v>0</v>
      </c>
      <c r="K246" s="18">
        <f t="shared" si="20"/>
        <v>0</v>
      </c>
      <c r="L246" s="2" t="s">
        <v>340</v>
      </c>
    </row>
    <row r="247" spans="1:907" s="3" customFormat="1" ht="23.1" customHeight="1" x14ac:dyDescent="0.25">
      <c r="A247" s="81"/>
      <c r="B247" s="9" t="e" vm="201">
        <v>#VALUE!</v>
      </c>
      <c r="C247" s="26">
        <v>17105</v>
      </c>
      <c r="D247" s="17" t="s">
        <v>370</v>
      </c>
      <c r="E247" s="91">
        <v>1</v>
      </c>
      <c r="F247" s="92">
        <v>32</v>
      </c>
      <c r="G247" s="92">
        <v>30.188679245283016</v>
      </c>
      <c r="H247" s="53">
        <v>0.06</v>
      </c>
      <c r="I247" s="23"/>
      <c r="J247" s="18">
        <f t="shared" si="22"/>
        <v>0</v>
      </c>
      <c r="K247" s="18">
        <f t="shared" si="20"/>
        <v>0</v>
      </c>
      <c r="L247" s="2" t="s">
        <v>340</v>
      </c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1"/>
      <c r="BA247" s="111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P247" s="111"/>
      <c r="BQ247" s="111"/>
      <c r="BR247" s="111"/>
      <c r="BS247" s="111"/>
      <c r="BT247" s="111"/>
      <c r="BU247" s="111"/>
      <c r="BV247" s="111"/>
      <c r="BW247" s="111"/>
      <c r="BX247" s="111"/>
      <c r="BY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  <c r="CI247" s="111"/>
      <c r="CJ247" s="111"/>
      <c r="CK247" s="111"/>
      <c r="CL247" s="111"/>
      <c r="CM247" s="111"/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1"/>
      <c r="DN247" s="111"/>
      <c r="DO247" s="111"/>
      <c r="DP247" s="111"/>
      <c r="DQ247" s="111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  <c r="EK247" s="111"/>
      <c r="EL247" s="111"/>
      <c r="EM247" s="111"/>
      <c r="EN247" s="111"/>
      <c r="EO247" s="111"/>
      <c r="EP247" s="111"/>
      <c r="EQ247" s="111"/>
      <c r="ER247" s="111"/>
      <c r="ES247" s="111"/>
      <c r="ET247" s="111"/>
      <c r="EU247" s="111"/>
      <c r="EV247" s="111"/>
      <c r="EW247" s="111"/>
      <c r="EX247" s="111"/>
      <c r="EY247" s="111"/>
      <c r="EZ247" s="111"/>
      <c r="FA247" s="111"/>
      <c r="FB247" s="111"/>
      <c r="FC247" s="111"/>
      <c r="FD247" s="111"/>
      <c r="FE247" s="111"/>
      <c r="FF247" s="111"/>
      <c r="FG247" s="111"/>
      <c r="FH247" s="111"/>
      <c r="FI247" s="111"/>
      <c r="FJ247" s="111"/>
      <c r="FK247" s="111"/>
      <c r="FL247" s="111"/>
      <c r="FM247" s="111"/>
      <c r="FN247" s="111"/>
      <c r="FO247" s="111"/>
      <c r="FP247" s="111"/>
      <c r="FQ247" s="111"/>
      <c r="FR247" s="111"/>
      <c r="FS247" s="111"/>
      <c r="FT247" s="111"/>
      <c r="FU247" s="111"/>
      <c r="FV247" s="111"/>
      <c r="FW247" s="111"/>
      <c r="FX247" s="111"/>
      <c r="FY247" s="111"/>
      <c r="FZ247" s="111"/>
      <c r="GA247" s="111"/>
      <c r="GB247" s="111"/>
      <c r="GC247" s="111"/>
      <c r="GD247" s="111"/>
      <c r="GE247" s="111"/>
      <c r="GF247" s="111"/>
      <c r="GG247" s="111"/>
      <c r="GH247" s="111"/>
      <c r="GI247" s="111"/>
      <c r="GJ247" s="111"/>
      <c r="GK247" s="111"/>
      <c r="GL247" s="111"/>
      <c r="GM247" s="111"/>
      <c r="GN247" s="111"/>
      <c r="GO247" s="111"/>
      <c r="GP247" s="111"/>
      <c r="GQ247" s="111"/>
      <c r="GR247" s="111"/>
      <c r="GS247" s="111"/>
      <c r="GT247" s="111"/>
      <c r="GU247" s="111"/>
      <c r="GV247" s="111"/>
      <c r="GW247" s="111"/>
      <c r="GX247" s="111"/>
      <c r="GY247" s="111"/>
      <c r="GZ247" s="111"/>
      <c r="HA247" s="111"/>
      <c r="HB247" s="111"/>
      <c r="HC247" s="111"/>
      <c r="HD247" s="111"/>
      <c r="HE247" s="111"/>
      <c r="HF247" s="111"/>
      <c r="HG247" s="111"/>
      <c r="HH247" s="111"/>
      <c r="HI247" s="111"/>
      <c r="HJ247" s="111"/>
      <c r="HK247" s="111"/>
      <c r="HL247" s="111"/>
      <c r="HM247" s="111"/>
      <c r="HN247" s="111"/>
      <c r="HO247" s="111"/>
      <c r="HP247" s="111"/>
      <c r="HQ247" s="111"/>
      <c r="HR247" s="111"/>
      <c r="HS247" s="111"/>
      <c r="HT247" s="111"/>
      <c r="HU247" s="111"/>
      <c r="HV247" s="111"/>
      <c r="HW247" s="111"/>
      <c r="HX247" s="111"/>
      <c r="HY247" s="111"/>
      <c r="HZ247" s="111"/>
      <c r="IA247" s="111"/>
      <c r="IB247" s="111"/>
      <c r="IC247" s="111"/>
      <c r="ID247" s="111"/>
      <c r="IE247" s="111"/>
      <c r="IF247" s="111"/>
      <c r="IG247" s="111"/>
      <c r="IH247" s="111"/>
      <c r="II247" s="111"/>
      <c r="IJ247" s="111"/>
      <c r="IK247" s="111"/>
      <c r="IL247" s="111"/>
      <c r="IM247" s="111"/>
      <c r="IN247" s="111"/>
      <c r="IO247" s="111"/>
      <c r="IP247" s="111"/>
      <c r="IQ247" s="111"/>
      <c r="IR247" s="111"/>
      <c r="IS247" s="111"/>
      <c r="IT247" s="111"/>
      <c r="IU247" s="111"/>
      <c r="IV247" s="111"/>
      <c r="IW247" s="111"/>
      <c r="IX247" s="111"/>
      <c r="IY247" s="111"/>
      <c r="IZ247" s="111"/>
      <c r="JA247" s="111"/>
      <c r="JB247" s="111"/>
      <c r="JC247" s="111"/>
      <c r="JD247" s="111"/>
      <c r="JE247" s="111"/>
      <c r="JF247" s="111"/>
      <c r="JG247" s="111"/>
      <c r="JH247" s="111"/>
      <c r="JI247" s="111"/>
      <c r="JJ247" s="111"/>
      <c r="JK247" s="111"/>
      <c r="JL247" s="111"/>
      <c r="JM247" s="111"/>
      <c r="JN247" s="111"/>
      <c r="JO247" s="111"/>
      <c r="JP247" s="111"/>
      <c r="JQ247" s="111"/>
      <c r="JR247" s="111"/>
      <c r="JS247" s="111"/>
      <c r="JT247" s="111"/>
      <c r="JU247" s="111"/>
      <c r="JV247" s="111"/>
      <c r="JW247" s="111"/>
      <c r="JX247" s="111"/>
      <c r="JY247" s="111"/>
      <c r="JZ247" s="111"/>
      <c r="KA247" s="111"/>
      <c r="KB247" s="111"/>
      <c r="KC247" s="111"/>
      <c r="KD247" s="111"/>
      <c r="KE247" s="111"/>
      <c r="KF247" s="111"/>
      <c r="KG247" s="111"/>
      <c r="KH247" s="111"/>
      <c r="KI247" s="111"/>
      <c r="KJ247" s="111"/>
      <c r="KK247" s="111"/>
      <c r="KL247" s="111"/>
      <c r="KM247" s="111"/>
      <c r="KN247" s="111"/>
      <c r="KO247" s="111"/>
      <c r="KP247" s="111"/>
      <c r="KQ247" s="111"/>
      <c r="KR247" s="111"/>
      <c r="KS247" s="111"/>
      <c r="KT247" s="111"/>
      <c r="KU247" s="111"/>
      <c r="KV247" s="111"/>
      <c r="KW247" s="111"/>
      <c r="KX247" s="111"/>
      <c r="KY247" s="111"/>
      <c r="KZ247" s="111"/>
      <c r="LA247" s="111"/>
      <c r="LB247" s="111"/>
      <c r="LC247" s="111"/>
      <c r="LD247" s="111"/>
      <c r="LE247" s="111"/>
      <c r="LF247" s="111"/>
      <c r="LG247" s="111"/>
      <c r="LH247" s="111"/>
      <c r="LI247" s="111"/>
      <c r="LJ247" s="111"/>
      <c r="LK247" s="111"/>
      <c r="LL247" s="111"/>
      <c r="LM247" s="111"/>
      <c r="LN247" s="111"/>
      <c r="LO247" s="111"/>
      <c r="LP247" s="111"/>
      <c r="LQ247" s="111"/>
      <c r="LR247" s="111"/>
      <c r="LS247" s="111"/>
      <c r="LT247" s="111"/>
      <c r="LU247" s="111"/>
      <c r="LV247" s="111"/>
      <c r="LW247" s="111"/>
      <c r="LX247" s="111"/>
      <c r="LY247" s="111"/>
      <c r="LZ247" s="111"/>
      <c r="MA247" s="111"/>
      <c r="MB247" s="111"/>
      <c r="MC247" s="111"/>
      <c r="MD247" s="111"/>
      <c r="ME247" s="111"/>
      <c r="MF247" s="111"/>
      <c r="MG247" s="111"/>
      <c r="MH247" s="111"/>
      <c r="MI247" s="111"/>
      <c r="MJ247" s="111"/>
      <c r="MK247" s="111"/>
      <c r="ML247" s="111"/>
      <c r="MM247" s="111"/>
      <c r="MN247" s="111"/>
      <c r="MO247" s="111"/>
      <c r="MP247" s="111"/>
      <c r="MQ247" s="111"/>
      <c r="MR247" s="111"/>
      <c r="MS247" s="111"/>
      <c r="MT247" s="111"/>
      <c r="MU247" s="111"/>
      <c r="MV247" s="111"/>
      <c r="MW247" s="111"/>
      <c r="MX247" s="111"/>
      <c r="MY247" s="111"/>
      <c r="MZ247" s="111"/>
      <c r="NA247" s="111"/>
      <c r="NB247" s="111"/>
      <c r="NC247" s="111"/>
      <c r="ND247" s="111"/>
      <c r="NE247" s="111"/>
      <c r="NF247" s="111"/>
      <c r="NG247" s="111"/>
      <c r="NH247" s="111"/>
      <c r="NI247" s="111"/>
      <c r="NJ247" s="111"/>
      <c r="NK247" s="111"/>
      <c r="NL247" s="111"/>
      <c r="NM247" s="111"/>
      <c r="NN247" s="111"/>
      <c r="NO247" s="111"/>
      <c r="NP247" s="111"/>
      <c r="NQ247" s="111"/>
      <c r="NR247" s="111"/>
      <c r="NS247" s="111"/>
      <c r="NT247" s="111"/>
      <c r="NU247" s="111"/>
      <c r="NV247" s="111"/>
      <c r="NW247" s="111"/>
      <c r="NX247" s="111"/>
      <c r="NY247" s="111"/>
      <c r="NZ247" s="111"/>
      <c r="OA247" s="111"/>
      <c r="OB247" s="111"/>
      <c r="OC247" s="111"/>
      <c r="OD247" s="111"/>
      <c r="OE247" s="111"/>
      <c r="OF247" s="111"/>
      <c r="OG247" s="111"/>
      <c r="OH247" s="111"/>
      <c r="OI247" s="111"/>
      <c r="OJ247" s="111"/>
      <c r="OK247" s="111"/>
      <c r="OL247" s="111"/>
      <c r="OM247" s="111"/>
      <c r="ON247" s="111"/>
      <c r="OO247" s="111"/>
      <c r="OP247" s="111"/>
      <c r="OQ247" s="111"/>
      <c r="OR247" s="111"/>
      <c r="OS247" s="111"/>
      <c r="OT247" s="111"/>
      <c r="OU247" s="111"/>
      <c r="OV247" s="111"/>
      <c r="OW247" s="111"/>
      <c r="OX247" s="111"/>
      <c r="OY247" s="111"/>
      <c r="OZ247" s="111"/>
      <c r="PA247" s="111"/>
      <c r="PB247" s="111"/>
      <c r="PC247" s="111"/>
      <c r="PD247" s="111"/>
      <c r="PE247" s="111"/>
      <c r="PF247" s="111"/>
      <c r="PG247" s="111"/>
      <c r="PH247" s="111"/>
      <c r="PI247" s="111"/>
      <c r="PJ247" s="111"/>
      <c r="PK247" s="111"/>
      <c r="PL247" s="111"/>
      <c r="PM247" s="111"/>
      <c r="PN247" s="111"/>
      <c r="PO247" s="111"/>
      <c r="PP247" s="111"/>
      <c r="PQ247" s="111"/>
      <c r="PR247" s="111"/>
      <c r="PS247" s="111"/>
      <c r="PT247" s="111"/>
      <c r="PU247" s="111"/>
      <c r="PV247" s="111"/>
      <c r="PW247" s="111"/>
      <c r="PX247" s="111"/>
      <c r="PY247" s="111"/>
      <c r="PZ247" s="111"/>
      <c r="QA247" s="111"/>
      <c r="QB247" s="111"/>
      <c r="QC247" s="111"/>
      <c r="QD247" s="111"/>
      <c r="QE247" s="111"/>
      <c r="QF247" s="111"/>
      <c r="QG247" s="111"/>
      <c r="QH247" s="111"/>
      <c r="QI247" s="111"/>
      <c r="QJ247" s="111"/>
      <c r="QK247" s="111"/>
      <c r="QL247" s="111"/>
      <c r="QM247" s="111"/>
      <c r="QN247" s="111"/>
      <c r="QO247" s="111"/>
      <c r="QP247" s="111"/>
      <c r="QQ247" s="111"/>
      <c r="QR247" s="111"/>
      <c r="QS247" s="111"/>
      <c r="QT247" s="111"/>
      <c r="QU247" s="111"/>
      <c r="QV247" s="111"/>
      <c r="QW247" s="111"/>
      <c r="QX247" s="111"/>
      <c r="QY247" s="111"/>
      <c r="QZ247" s="111"/>
      <c r="RA247" s="111"/>
      <c r="RB247" s="111"/>
      <c r="RC247" s="111"/>
      <c r="RD247" s="111"/>
      <c r="RE247" s="111"/>
      <c r="RF247" s="111"/>
      <c r="RG247" s="111"/>
      <c r="RH247" s="111"/>
      <c r="RI247" s="111"/>
      <c r="RJ247" s="111"/>
      <c r="RK247" s="111"/>
      <c r="RL247" s="111"/>
      <c r="RM247" s="111"/>
      <c r="RN247" s="111"/>
      <c r="RO247" s="111"/>
      <c r="RP247" s="111"/>
      <c r="RQ247" s="111"/>
      <c r="RR247" s="111"/>
      <c r="RS247" s="111"/>
      <c r="RT247" s="111"/>
      <c r="RU247" s="111"/>
      <c r="RV247" s="111"/>
      <c r="RW247" s="111"/>
      <c r="RX247" s="111"/>
      <c r="RY247" s="111"/>
      <c r="RZ247" s="111"/>
      <c r="SA247" s="111"/>
      <c r="SB247" s="111"/>
      <c r="SC247" s="111"/>
      <c r="SD247" s="111"/>
      <c r="SE247" s="111"/>
      <c r="SF247" s="111"/>
      <c r="SG247" s="111"/>
      <c r="SH247" s="111"/>
      <c r="SI247" s="111"/>
      <c r="SJ247" s="111"/>
      <c r="SK247" s="111"/>
      <c r="SL247" s="111"/>
      <c r="SM247" s="111"/>
      <c r="SN247" s="111"/>
      <c r="SO247" s="111"/>
      <c r="SP247" s="111"/>
      <c r="SQ247" s="111"/>
      <c r="SR247" s="111"/>
      <c r="SS247" s="111"/>
      <c r="ST247" s="111"/>
      <c r="SU247" s="111"/>
      <c r="SV247" s="111"/>
      <c r="SW247" s="111"/>
      <c r="SX247" s="111"/>
      <c r="SY247" s="111"/>
      <c r="SZ247" s="111"/>
      <c r="TA247" s="111"/>
      <c r="TB247" s="111"/>
      <c r="TC247" s="111"/>
      <c r="TD247" s="111"/>
      <c r="TE247" s="111"/>
      <c r="TF247" s="111"/>
      <c r="TG247" s="111"/>
      <c r="TH247" s="111"/>
      <c r="TI247" s="111"/>
      <c r="TJ247" s="111"/>
      <c r="TK247" s="111"/>
      <c r="TL247" s="111"/>
      <c r="TM247" s="111"/>
      <c r="TN247" s="111"/>
      <c r="TO247" s="111"/>
      <c r="TP247" s="111"/>
      <c r="TQ247" s="111"/>
      <c r="TR247" s="111"/>
      <c r="TS247" s="111"/>
      <c r="TT247" s="111"/>
      <c r="TU247" s="111"/>
      <c r="TV247" s="111"/>
      <c r="TW247" s="111"/>
      <c r="TX247" s="111"/>
      <c r="TY247" s="111"/>
      <c r="TZ247" s="111"/>
      <c r="UA247" s="111"/>
      <c r="UB247" s="111"/>
      <c r="UC247" s="111"/>
      <c r="UD247" s="111"/>
      <c r="UE247" s="111"/>
      <c r="UF247" s="111"/>
      <c r="UG247" s="111"/>
      <c r="UH247" s="111"/>
      <c r="UI247" s="111"/>
      <c r="UJ247" s="111"/>
      <c r="UK247" s="111"/>
      <c r="UL247" s="111"/>
      <c r="UM247" s="111"/>
      <c r="UN247" s="111"/>
      <c r="UO247" s="111"/>
      <c r="UP247" s="111"/>
      <c r="UQ247" s="111"/>
      <c r="UR247" s="111"/>
      <c r="US247" s="111"/>
      <c r="UT247" s="111"/>
      <c r="UU247" s="111"/>
      <c r="UV247" s="111"/>
      <c r="UW247" s="111"/>
      <c r="UX247" s="111"/>
      <c r="UY247" s="111"/>
      <c r="UZ247" s="111"/>
      <c r="VA247" s="111"/>
      <c r="VB247" s="111"/>
      <c r="VC247" s="111"/>
      <c r="VD247" s="111"/>
      <c r="VE247" s="111"/>
      <c r="VF247" s="111"/>
      <c r="VG247" s="111"/>
      <c r="VH247" s="111"/>
      <c r="VI247" s="111"/>
      <c r="VJ247" s="111"/>
      <c r="VK247" s="111"/>
      <c r="VL247" s="111"/>
      <c r="VM247" s="111"/>
      <c r="VN247" s="111"/>
      <c r="VO247" s="111"/>
      <c r="VP247" s="111"/>
      <c r="VQ247" s="111"/>
      <c r="VR247" s="111"/>
      <c r="VS247" s="111"/>
      <c r="VT247" s="111"/>
      <c r="VU247" s="111"/>
      <c r="VV247" s="111"/>
      <c r="VW247" s="111"/>
      <c r="VX247" s="111"/>
      <c r="VY247" s="111"/>
      <c r="VZ247" s="111"/>
      <c r="WA247" s="111"/>
      <c r="WB247" s="111"/>
      <c r="WC247" s="111"/>
      <c r="WD247" s="111"/>
      <c r="WE247" s="111"/>
      <c r="WF247" s="111"/>
      <c r="WG247" s="111"/>
      <c r="WH247" s="111"/>
      <c r="WI247" s="111"/>
      <c r="WJ247" s="111"/>
      <c r="WK247" s="111"/>
      <c r="WL247" s="111"/>
      <c r="WM247" s="111"/>
      <c r="WN247" s="111"/>
      <c r="WO247" s="111"/>
      <c r="WP247" s="111"/>
      <c r="WQ247" s="111"/>
      <c r="WR247" s="111"/>
      <c r="WS247" s="111"/>
      <c r="WT247" s="111"/>
      <c r="WU247" s="111"/>
      <c r="WV247" s="111"/>
      <c r="WW247" s="111"/>
      <c r="WX247" s="111"/>
      <c r="WY247" s="111"/>
      <c r="WZ247" s="111"/>
      <c r="XA247" s="111"/>
      <c r="XB247" s="111"/>
      <c r="XC247" s="111"/>
      <c r="XD247" s="111"/>
      <c r="XE247" s="111"/>
      <c r="XF247" s="111"/>
      <c r="XG247" s="111"/>
      <c r="XH247" s="111"/>
      <c r="XI247" s="111"/>
      <c r="XJ247" s="111"/>
      <c r="XK247" s="111"/>
      <c r="XL247" s="111"/>
      <c r="XM247" s="111"/>
      <c r="XN247" s="111"/>
      <c r="XO247" s="111"/>
      <c r="XP247" s="111"/>
      <c r="XQ247" s="111"/>
      <c r="XR247" s="111"/>
      <c r="XS247" s="111"/>
      <c r="XT247" s="111"/>
      <c r="XU247" s="111"/>
      <c r="XV247" s="111"/>
      <c r="XW247" s="111"/>
      <c r="XX247" s="111"/>
      <c r="XY247" s="111"/>
      <c r="XZ247" s="111"/>
      <c r="YA247" s="111"/>
      <c r="YB247" s="111"/>
      <c r="YC247" s="111"/>
      <c r="YD247" s="111"/>
      <c r="YE247" s="111"/>
      <c r="YF247" s="111"/>
      <c r="YG247" s="111"/>
      <c r="YH247" s="111"/>
      <c r="YI247" s="111"/>
      <c r="YJ247" s="111"/>
      <c r="YK247" s="111"/>
      <c r="YL247" s="111"/>
      <c r="YM247" s="111"/>
      <c r="YN247" s="111"/>
      <c r="YO247" s="111"/>
      <c r="YP247" s="111"/>
      <c r="YQ247" s="111"/>
      <c r="YR247" s="111"/>
      <c r="YS247" s="111"/>
      <c r="YT247" s="111"/>
      <c r="YU247" s="111"/>
      <c r="YV247" s="111"/>
      <c r="YW247" s="111"/>
      <c r="YX247" s="111"/>
      <c r="YY247" s="111"/>
      <c r="YZ247" s="111"/>
      <c r="ZA247" s="111"/>
      <c r="ZB247" s="111"/>
      <c r="ZC247" s="111"/>
      <c r="ZD247" s="111"/>
      <c r="ZE247" s="111"/>
      <c r="ZF247" s="111"/>
      <c r="ZG247" s="111"/>
      <c r="ZH247" s="111"/>
      <c r="ZI247" s="111"/>
      <c r="ZJ247" s="111"/>
      <c r="ZK247" s="111"/>
      <c r="ZL247" s="111"/>
      <c r="ZM247" s="111"/>
      <c r="ZN247" s="111"/>
      <c r="ZO247" s="111"/>
      <c r="ZP247" s="111"/>
      <c r="ZQ247" s="111"/>
      <c r="ZR247" s="111"/>
      <c r="ZS247" s="111"/>
      <c r="ZT247" s="111"/>
      <c r="ZU247" s="111"/>
      <c r="ZV247" s="111"/>
      <c r="ZW247" s="111"/>
      <c r="ZX247" s="111"/>
      <c r="ZY247" s="111"/>
      <c r="ZZ247" s="111"/>
      <c r="AAA247" s="111"/>
      <c r="AAB247" s="111"/>
      <c r="AAC247" s="111"/>
      <c r="AAD247" s="111"/>
      <c r="AAE247" s="111"/>
      <c r="AAF247" s="111"/>
      <c r="AAG247" s="111"/>
      <c r="AAH247" s="111"/>
      <c r="AAI247" s="111"/>
      <c r="AAJ247" s="111"/>
      <c r="AAK247" s="111"/>
      <c r="AAL247" s="111"/>
      <c r="AAM247" s="111"/>
      <c r="AAN247" s="111"/>
      <c r="AAO247" s="111"/>
      <c r="AAP247" s="111"/>
      <c r="AAQ247" s="111"/>
      <c r="AAR247" s="111"/>
      <c r="AAS247" s="111"/>
      <c r="AAT247" s="111"/>
      <c r="AAU247" s="111"/>
      <c r="AAV247" s="111"/>
      <c r="AAW247" s="111"/>
      <c r="AAX247" s="111"/>
      <c r="AAY247" s="111"/>
      <c r="AAZ247" s="111"/>
      <c r="ABA247" s="111"/>
      <c r="ABB247" s="111"/>
      <c r="ABC247" s="111"/>
      <c r="ABD247" s="111"/>
      <c r="ABE247" s="111"/>
      <c r="ABF247" s="111"/>
      <c r="ABG247" s="111"/>
      <c r="ABH247" s="111"/>
      <c r="ABI247" s="111"/>
      <c r="ABJ247" s="111"/>
      <c r="ABK247" s="111"/>
      <c r="ABL247" s="111"/>
      <c r="ABM247" s="111"/>
      <c r="ABN247" s="111"/>
      <c r="ABO247" s="111"/>
      <c r="ABP247" s="111"/>
      <c r="ABQ247" s="111"/>
      <c r="ABR247" s="111"/>
      <c r="ABS247" s="111"/>
      <c r="ABT247" s="111"/>
      <c r="ABU247" s="111"/>
      <c r="ABV247" s="111"/>
      <c r="ABW247" s="111"/>
      <c r="ABX247" s="111"/>
      <c r="ABY247" s="111"/>
      <c r="ABZ247" s="111"/>
      <c r="ACA247" s="111"/>
      <c r="ACB247" s="111"/>
      <c r="ACC247" s="111"/>
      <c r="ACD247" s="111"/>
      <c r="ACE247" s="111"/>
      <c r="ACF247" s="111"/>
      <c r="ACG247" s="111"/>
      <c r="ACH247" s="111"/>
      <c r="ACI247" s="111"/>
      <c r="ACJ247" s="111"/>
      <c r="ACK247" s="111"/>
      <c r="ACL247" s="111"/>
      <c r="ACM247" s="111"/>
      <c r="ACN247" s="111"/>
      <c r="ACO247" s="111"/>
      <c r="ACP247" s="111"/>
      <c r="ACQ247" s="111"/>
      <c r="ACR247" s="111"/>
      <c r="ACS247" s="111"/>
      <c r="ACT247" s="111"/>
      <c r="ACU247" s="111"/>
      <c r="ACV247" s="111"/>
      <c r="ACW247" s="111"/>
      <c r="ACX247" s="111"/>
      <c r="ACY247" s="111"/>
      <c r="ACZ247" s="111"/>
      <c r="ADA247" s="111"/>
      <c r="ADB247" s="111"/>
      <c r="ADC247" s="111"/>
      <c r="ADD247" s="111"/>
      <c r="ADE247" s="111"/>
      <c r="ADF247" s="111"/>
      <c r="ADG247" s="111"/>
      <c r="ADH247" s="111"/>
      <c r="ADI247" s="111"/>
      <c r="ADJ247" s="111"/>
      <c r="ADK247" s="111"/>
      <c r="ADL247" s="111"/>
      <c r="ADM247" s="111"/>
      <c r="ADN247" s="111"/>
      <c r="ADO247" s="111"/>
      <c r="ADP247" s="111"/>
      <c r="ADQ247" s="111"/>
      <c r="ADR247" s="111"/>
      <c r="ADS247" s="111"/>
      <c r="ADT247" s="111"/>
      <c r="ADU247" s="111"/>
      <c r="ADV247" s="111"/>
      <c r="ADW247" s="111"/>
      <c r="ADX247" s="111"/>
      <c r="ADY247" s="111"/>
      <c r="ADZ247" s="111"/>
      <c r="AEA247" s="111"/>
      <c r="AEB247" s="111"/>
      <c r="AEC247" s="111"/>
      <c r="AED247" s="111"/>
      <c r="AEE247" s="111"/>
      <c r="AEF247" s="111"/>
      <c r="AEG247" s="111"/>
      <c r="AEH247" s="111"/>
      <c r="AEI247" s="111"/>
      <c r="AEJ247" s="111"/>
      <c r="AEK247" s="111"/>
      <c r="AEL247" s="111"/>
      <c r="AEM247" s="111"/>
      <c r="AEN247" s="111"/>
      <c r="AEO247" s="111"/>
      <c r="AEP247" s="111"/>
      <c r="AEQ247" s="111"/>
      <c r="AER247" s="111"/>
      <c r="AES247" s="111"/>
      <c r="AET247" s="111"/>
      <c r="AEU247" s="111"/>
      <c r="AEV247" s="111"/>
      <c r="AEW247" s="111"/>
      <c r="AEX247" s="111"/>
      <c r="AEY247" s="111"/>
      <c r="AEZ247" s="111"/>
      <c r="AFA247" s="111"/>
      <c r="AFB247" s="111"/>
      <c r="AFC247" s="111"/>
      <c r="AFD247" s="111"/>
      <c r="AFE247" s="111"/>
      <c r="AFF247" s="111"/>
      <c r="AFG247" s="111"/>
      <c r="AFH247" s="111"/>
      <c r="AFI247" s="111"/>
      <c r="AFJ247" s="111"/>
      <c r="AFK247" s="111"/>
      <c r="AFL247" s="111"/>
      <c r="AFM247" s="111"/>
      <c r="AFN247" s="111"/>
      <c r="AFO247" s="111"/>
      <c r="AFP247" s="111"/>
      <c r="AFQ247" s="111"/>
      <c r="AFR247" s="111"/>
      <c r="AFS247" s="111"/>
      <c r="AFT247" s="111"/>
      <c r="AFU247" s="111"/>
      <c r="AFV247" s="111"/>
      <c r="AFW247" s="111"/>
      <c r="AFX247" s="111"/>
      <c r="AFY247" s="111"/>
      <c r="AFZ247" s="111"/>
      <c r="AGA247" s="111"/>
      <c r="AGB247" s="111"/>
      <c r="AGC247" s="111"/>
      <c r="AGD247" s="111"/>
      <c r="AGE247" s="111"/>
      <c r="AGF247" s="111"/>
      <c r="AGG247" s="111"/>
      <c r="AGH247" s="111"/>
      <c r="AGI247" s="111"/>
      <c r="AGJ247" s="111"/>
      <c r="AGK247" s="111"/>
      <c r="AGL247" s="111"/>
      <c r="AGM247" s="111"/>
      <c r="AGN247" s="111"/>
      <c r="AGO247" s="111"/>
      <c r="AGP247" s="111"/>
      <c r="AGQ247" s="111"/>
      <c r="AGR247" s="111"/>
      <c r="AGS247" s="111"/>
      <c r="AGT247" s="111"/>
      <c r="AGU247" s="111"/>
      <c r="AGV247" s="111"/>
      <c r="AGW247" s="111"/>
      <c r="AGX247" s="111"/>
      <c r="AGY247" s="111"/>
      <c r="AGZ247" s="111"/>
      <c r="AHA247" s="111"/>
      <c r="AHB247" s="111"/>
      <c r="AHC247" s="111"/>
      <c r="AHD247" s="111"/>
      <c r="AHE247" s="111"/>
      <c r="AHF247" s="111"/>
      <c r="AHG247" s="111"/>
      <c r="AHH247" s="111"/>
      <c r="AHI247" s="111"/>
      <c r="AHJ247" s="111"/>
      <c r="AHK247" s="111"/>
      <c r="AHL247" s="111"/>
      <c r="AHM247" s="111"/>
      <c r="AHN247" s="111"/>
      <c r="AHO247" s="111"/>
      <c r="AHP247" s="111"/>
      <c r="AHQ247" s="111"/>
      <c r="AHR247" s="111"/>
      <c r="AHS247" s="111"/>
      <c r="AHT247" s="111"/>
      <c r="AHU247" s="111"/>
      <c r="AHV247" s="111"/>
      <c r="AHW247" s="111"/>
    </row>
    <row r="248" spans="1:907" ht="23.1" customHeight="1" x14ac:dyDescent="0.25">
      <c r="A248" s="81"/>
      <c r="B248" s="9" t="e" vm="202">
        <v>#VALUE!</v>
      </c>
      <c r="C248" s="26">
        <v>27015</v>
      </c>
      <c r="D248" s="17" t="s">
        <v>371</v>
      </c>
      <c r="E248" s="91">
        <v>12</v>
      </c>
      <c r="F248" s="92">
        <v>56.400000000000006</v>
      </c>
      <c r="G248" s="92">
        <v>53.20754716981132</v>
      </c>
      <c r="H248" s="53">
        <v>0.06</v>
      </c>
      <c r="I248" s="23"/>
      <c r="J248" s="18">
        <f t="shared" si="22"/>
        <v>0</v>
      </c>
      <c r="K248" s="18">
        <f t="shared" si="20"/>
        <v>0</v>
      </c>
      <c r="L248" s="2" t="s">
        <v>372</v>
      </c>
    </row>
    <row r="249" spans="1:907" ht="23.1" customHeight="1" x14ac:dyDescent="0.25">
      <c r="A249" s="81"/>
      <c r="B249" s="9" t="e" vm="203">
        <v>#VALUE!</v>
      </c>
      <c r="C249" s="26">
        <v>27016</v>
      </c>
      <c r="D249" s="17" t="s">
        <v>373</v>
      </c>
      <c r="E249" s="91">
        <v>12</v>
      </c>
      <c r="F249" s="92">
        <v>57.599999999999994</v>
      </c>
      <c r="G249" s="92">
        <v>54.339622641509429</v>
      </c>
      <c r="H249" s="53">
        <v>0.06</v>
      </c>
      <c r="I249" s="23"/>
      <c r="J249" s="18">
        <f t="shared" si="22"/>
        <v>0</v>
      </c>
      <c r="K249" s="18">
        <f t="shared" si="20"/>
        <v>0</v>
      </c>
      <c r="L249" s="2" t="s">
        <v>372</v>
      </c>
    </row>
    <row r="250" spans="1:907" ht="23.1" customHeight="1" x14ac:dyDescent="0.25">
      <c r="A250" s="81"/>
      <c r="B250" s="9" t="e" vm="204">
        <v>#VALUE!</v>
      </c>
      <c r="C250" s="26">
        <v>27055</v>
      </c>
      <c r="D250" s="17" t="s">
        <v>374</v>
      </c>
      <c r="E250" s="91">
        <v>12</v>
      </c>
      <c r="F250" s="92">
        <v>80.400000000000006</v>
      </c>
      <c r="G250" s="92">
        <v>75.84905660377359</v>
      </c>
      <c r="H250" s="53">
        <v>0.06</v>
      </c>
      <c r="I250" s="23"/>
      <c r="J250" s="18">
        <f t="shared" si="22"/>
        <v>0</v>
      </c>
      <c r="K250" s="18">
        <f t="shared" si="20"/>
        <v>0</v>
      </c>
      <c r="L250" s="2" t="s">
        <v>355</v>
      </c>
    </row>
    <row r="251" spans="1:907" ht="23.1" customHeight="1" x14ac:dyDescent="0.25">
      <c r="A251" s="81"/>
      <c r="B251" s="9" t="e" vm="205">
        <v>#VALUE!</v>
      </c>
      <c r="C251" s="26">
        <v>90099</v>
      </c>
      <c r="D251" s="17" t="s">
        <v>375</v>
      </c>
      <c r="E251" s="91">
        <v>6</v>
      </c>
      <c r="F251" s="92">
        <f>5.7*E251</f>
        <v>34.200000000000003</v>
      </c>
      <c r="G251" s="92">
        <f>F251/1.06</f>
        <v>32.264150943396224</v>
      </c>
      <c r="H251" s="53">
        <v>0.06</v>
      </c>
      <c r="I251" s="23"/>
      <c r="J251" s="18">
        <f t="shared" si="22"/>
        <v>0</v>
      </c>
      <c r="K251" s="18">
        <f t="shared" si="20"/>
        <v>0</v>
      </c>
      <c r="L251" s="2" t="s">
        <v>75</v>
      </c>
    </row>
    <row r="252" spans="1:907" ht="23.1" customHeight="1" x14ac:dyDescent="0.25">
      <c r="A252" s="81"/>
      <c r="B252" s="9" t="e" vm="206">
        <v>#VALUE!</v>
      </c>
      <c r="C252" s="26">
        <v>89010</v>
      </c>
      <c r="D252" s="17" t="s">
        <v>376</v>
      </c>
      <c r="E252" s="91">
        <v>5</v>
      </c>
      <c r="F252" s="92">
        <f>8.2*E252</f>
        <v>41</v>
      </c>
      <c r="G252" s="92">
        <f t="shared" ref="G252:G253" si="24">F252/1.06</f>
        <v>38.679245283018865</v>
      </c>
      <c r="H252" s="53">
        <v>0.06</v>
      </c>
      <c r="I252" s="23"/>
      <c r="J252" s="18">
        <f t="shared" si="22"/>
        <v>0</v>
      </c>
      <c r="K252" s="18">
        <f t="shared" si="20"/>
        <v>0</v>
      </c>
      <c r="L252" s="2" t="s">
        <v>75</v>
      </c>
    </row>
    <row r="253" spans="1:907" ht="23.1" customHeight="1" x14ac:dyDescent="0.25">
      <c r="A253" s="82"/>
      <c r="B253" s="37" t="e" vm="207">
        <v>#VALUE!</v>
      </c>
      <c r="C253" s="38">
        <v>90105</v>
      </c>
      <c r="D253" s="39" t="s">
        <v>377</v>
      </c>
      <c r="E253" s="93">
        <v>5</v>
      </c>
      <c r="F253" s="94">
        <f>11.95*5</f>
        <v>59.75</v>
      </c>
      <c r="G253" s="92">
        <f t="shared" si="24"/>
        <v>56.367924528301884</v>
      </c>
      <c r="H253" s="54">
        <v>0.06</v>
      </c>
      <c r="I253" s="40"/>
      <c r="J253" s="20">
        <f t="shared" si="22"/>
        <v>0</v>
      </c>
      <c r="K253" s="20">
        <f t="shared" si="20"/>
        <v>0</v>
      </c>
      <c r="L253" s="13" t="s">
        <v>75</v>
      </c>
    </row>
    <row r="254" spans="1:907" ht="14.4" customHeight="1" x14ac:dyDescent="0.3">
      <c r="A254" s="84"/>
      <c r="B254" s="46" t="s">
        <v>378</v>
      </c>
      <c r="C254" s="47"/>
      <c r="D254" s="47"/>
      <c r="E254" s="56"/>
      <c r="F254" s="96"/>
      <c r="G254" s="96"/>
      <c r="H254" s="56"/>
      <c r="I254" s="47"/>
      <c r="J254" s="47"/>
      <c r="K254" s="49"/>
      <c r="L254" s="49"/>
    </row>
    <row r="255" spans="1:907" ht="14.4" customHeight="1" x14ac:dyDescent="0.3">
      <c r="A255" s="83"/>
      <c r="B255" s="41" t="s">
        <v>379</v>
      </c>
      <c r="C255" s="33"/>
      <c r="D255" s="33"/>
      <c r="E255" s="55"/>
      <c r="F255" s="95"/>
      <c r="G255" s="95"/>
      <c r="H255" s="55"/>
      <c r="I255" s="33"/>
      <c r="J255" s="33"/>
      <c r="K255" s="36"/>
      <c r="L255" s="36"/>
    </row>
    <row r="256" spans="1:907" ht="23.1" customHeight="1" x14ac:dyDescent="0.25">
      <c r="A256" s="122"/>
      <c r="B256" s="8" t="e" vm="208">
        <v>#VALUE!</v>
      </c>
      <c r="C256" s="24">
        <v>53504</v>
      </c>
      <c r="D256" s="25" t="s">
        <v>380</v>
      </c>
      <c r="E256" s="89">
        <v>20</v>
      </c>
      <c r="F256" s="90">
        <f>1.1*E256</f>
        <v>22</v>
      </c>
      <c r="G256" s="90">
        <f>F256/1.06</f>
        <v>20.754716981132074</v>
      </c>
      <c r="H256" s="52">
        <v>0.06</v>
      </c>
      <c r="I256" s="22"/>
      <c r="J256" s="18">
        <f t="shared" ref="J256:J296" si="25">I256*G256</f>
        <v>0</v>
      </c>
      <c r="K256" s="18">
        <f t="shared" si="20"/>
        <v>0</v>
      </c>
      <c r="L256" s="16" t="s">
        <v>75</v>
      </c>
    </row>
    <row r="257" spans="1:12" ht="23.1" customHeight="1" x14ac:dyDescent="0.25">
      <c r="A257" s="123"/>
      <c r="B257" s="9" t="e" vm="209">
        <v>#VALUE!</v>
      </c>
      <c r="C257" s="26">
        <v>53505</v>
      </c>
      <c r="D257" s="17" t="s">
        <v>381</v>
      </c>
      <c r="E257" s="91">
        <v>20</v>
      </c>
      <c r="F257" s="90">
        <f>1.1*E257</f>
        <v>22</v>
      </c>
      <c r="G257" s="90">
        <f t="shared" ref="G257:G262" si="26">F257/1.06</f>
        <v>20.754716981132074</v>
      </c>
      <c r="H257" s="53">
        <v>0.06</v>
      </c>
      <c r="I257" s="23"/>
      <c r="J257" s="18">
        <f t="shared" si="25"/>
        <v>0</v>
      </c>
      <c r="K257" s="18">
        <f t="shared" si="20"/>
        <v>0</v>
      </c>
      <c r="L257" s="2" t="s">
        <v>75</v>
      </c>
    </row>
    <row r="258" spans="1:12" ht="23.1" customHeight="1" x14ac:dyDescent="0.25">
      <c r="A258" s="81"/>
      <c r="B258" s="9" t="e" vm="210">
        <v>#VALUE!</v>
      </c>
      <c r="C258" s="26">
        <v>53500</v>
      </c>
      <c r="D258" s="17" t="s">
        <v>382</v>
      </c>
      <c r="E258" s="91">
        <v>10</v>
      </c>
      <c r="F258" s="92">
        <f>2.65*E258</f>
        <v>26.5</v>
      </c>
      <c r="G258" s="90">
        <f t="shared" si="26"/>
        <v>25</v>
      </c>
      <c r="H258" s="53">
        <v>0.06</v>
      </c>
      <c r="I258" s="23"/>
      <c r="J258" s="18">
        <f t="shared" si="25"/>
        <v>0</v>
      </c>
      <c r="K258" s="18">
        <f t="shared" si="20"/>
        <v>0</v>
      </c>
      <c r="L258" s="2" t="s">
        <v>75</v>
      </c>
    </row>
    <row r="259" spans="1:12" ht="23.1" customHeight="1" x14ac:dyDescent="0.25">
      <c r="A259" s="81"/>
      <c r="B259" s="9" t="e" vm="211">
        <v>#VALUE!</v>
      </c>
      <c r="C259" s="26">
        <v>53503</v>
      </c>
      <c r="D259" s="17" t="s">
        <v>383</v>
      </c>
      <c r="E259" s="91">
        <v>10</v>
      </c>
      <c r="F259" s="92">
        <f t="shared" ref="F259:F262" si="27">2.65*E259</f>
        <v>26.5</v>
      </c>
      <c r="G259" s="90">
        <f t="shared" si="26"/>
        <v>25</v>
      </c>
      <c r="H259" s="53">
        <v>0.06</v>
      </c>
      <c r="I259" s="23"/>
      <c r="J259" s="18">
        <f t="shared" si="25"/>
        <v>0</v>
      </c>
      <c r="K259" s="18">
        <f t="shared" si="20"/>
        <v>0</v>
      </c>
      <c r="L259" s="2" t="s">
        <v>75</v>
      </c>
    </row>
    <row r="260" spans="1:12" ht="23.1" customHeight="1" x14ac:dyDescent="0.25">
      <c r="A260" s="81"/>
      <c r="B260" s="9" t="e" vm="212">
        <v>#VALUE!</v>
      </c>
      <c r="C260" s="26">
        <v>53501</v>
      </c>
      <c r="D260" s="17" t="s">
        <v>384</v>
      </c>
      <c r="E260" s="91">
        <v>10</v>
      </c>
      <c r="F260" s="92">
        <f t="shared" si="27"/>
        <v>26.5</v>
      </c>
      <c r="G260" s="90">
        <f t="shared" si="26"/>
        <v>25</v>
      </c>
      <c r="H260" s="53">
        <v>0.06</v>
      </c>
      <c r="I260" s="23"/>
      <c r="J260" s="18">
        <f t="shared" si="25"/>
        <v>0</v>
      </c>
      <c r="K260" s="18">
        <f t="shared" si="20"/>
        <v>0</v>
      </c>
      <c r="L260" s="2" t="s">
        <v>75</v>
      </c>
    </row>
    <row r="261" spans="1:12" ht="23.1" customHeight="1" x14ac:dyDescent="0.25">
      <c r="A261" s="81"/>
      <c r="B261" s="9" t="e" vm="213">
        <v>#VALUE!</v>
      </c>
      <c r="C261" s="26">
        <v>53502</v>
      </c>
      <c r="D261" s="17" t="s">
        <v>385</v>
      </c>
      <c r="E261" s="91">
        <v>10</v>
      </c>
      <c r="F261" s="92">
        <f t="shared" si="27"/>
        <v>26.5</v>
      </c>
      <c r="G261" s="90">
        <f t="shared" si="26"/>
        <v>25</v>
      </c>
      <c r="H261" s="53">
        <v>0.06</v>
      </c>
      <c r="I261" s="23"/>
      <c r="J261" s="18">
        <f t="shared" si="25"/>
        <v>0</v>
      </c>
      <c r="K261" s="18">
        <f t="shared" si="20"/>
        <v>0</v>
      </c>
      <c r="L261" s="2" t="s">
        <v>75</v>
      </c>
    </row>
    <row r="262" spans="1:12" ht="23.1" customHeight="1" x14ac:dyDescent="0.25">
      <c r="A262" s="81"/>
      <c r="B262" s="9" t="e" vm="214">
        <v>#VALUE!</v>
      </c>
      <c r="C262" s="26">
        <v>53510</v>
      </c>
      <c r="D262" s="17" t="s">
        <v>386</v>
      </c>
      <c r="E262" s="91">
        <v>10</v>
      </c>
      <c r="F262" s="92">
        <f t="shared" si="27"/>
        <v>26.5</v>
      </c>
      <c r="G262" s="90">
        <f t="shared" si="26"/>
        <v>25</v>
      </c>
      <c r="H262" s="53">
        <v>0.06</v>
      </c>
      <c r="I262" s="23"/>
      <c r="J262" s="18">
        <f t="shared" si="25"/>
        <v>0</v>
      </c>
      <c r="K262" s="18">
        <f t="shared" si="20"/>
        <v>0</v>
      </c>
      <c r="L262" s="2" t="s">
        <v>75</v>
      </c>
    </row>
    <row r="263" spans="1:12" ht="23.1" customHeight="1" x14ac:dyDescent="0.25">
      <c r="A263" s="123"/>
      <c r="B263" s="9" t="e" vm="215">
        <v>#VALUE!</v>
      </c>
      <c r="C263" s="26">
        <v>25410</v>
      </c>
      <c r="D263" s="17" t="s">
        <v>387</v>
      </c>
      <c r="E263" s="91">
        <v>24</v>
      </c>
      <c r="F263" s="92">
        <v>48</v>
      </c>
      <c r="G263" s="92">
        <v>45.283018867924525</v>
      </c>
      <c r="H263" s="58">
        <v>0.06</v>
      </c>
      <c r="I263" s="23"/>
      <c r="J263" s="18">
        <f t="shared" si="25"/>
        <v>0</v>
      </c>
      <c r="K263" s="18">
        <f t="shared" si="20"/>
        <v>0</v>
      </c>
      <c r="L263" s="2" t="s">
        <v>388</v>
      </c>
    </row>
    <row r="264" spans="1:12" ht="23.1" customHeight="1" x14ac:dyDescent="0.25">
      <c r="A264" s="123"/>
      <c r="B264" s="9" t="e" vm="216">
        <v>#VALUE!</v>
      </c>
      <c r="C264" s="26">
        <v>25409</v>
      </c>
      <c r="D264" s="17" t="s">
        <v>389</v>
      </c>
      <c r="E264" s="91">
        <v>24</v>
      </c>
      <c r="F264" s="92">
        <v>39.599999999999994</v>
      </c>
      <c r="G264" s="92">
        <v>37.35849056603773</v>
      </c>
      <c r="H264" s="58">
        <v>0.06</v>
      </c>
      <c r="I264" s="23"/>
      <c r="J264" s="18">
        <f t="shared" si="25"/>
        <v>0</v>
      </c>
      <c r="K264" s="18">
        <f t="shared" si="20"/>
        <v>0</v>
      </c>
      <c r="L264" s="2" t="s">
        <v>388</v>
      </c>
    </row>
    <row r="265" spans="1:12" ht="23.1" customHeight="1" x14ac:dyDescent="0.25">
      <c r="A265" s="124"/>
      <c r="B265" s="37" t="e" vm="217">
        <v>#VALUE!</v>
      </c>
      <c r="C265" s="38">
        <v>25453</v>
      </c>
      <c r="D265" s="39" t="s">
        <v>390</v>
      </c>
      <c r="E265" s="93">
        <v>12</v>
      </c>
      <c r="F265" s="94">
        <v>49.199999999999996</v>
      </c>
      <c r="G265" s="94">
        <v>46.415094339622634</v>
      </c>
      <c r="H265" s="59">
        <v>0.06</v>
      </c>
      <c r="I265" s="40"/>
      <c r="J265" s="20">
        <f t="shared" si="25"/>
        <v>0</v>
      </c>
      <c r="K265" s="20">
        <f t="shared" si="20"/>
        <v>0</v>
      </c>
      <c r="L265" s="13" t="s">
        <v>388</v>
      </c>
    </row>
    <row r="266" spans="1:12" ht="14.4" customHeight="1" x14ac:dyDescent="0.3">
      <c r="A266" s="83"/>
      <c r="B266" s="41" t="s">
        <v>391</v>
      </c>
      <c r="C266" s="33"/>
      <c r="D266" s="33"/>
      <c r="E266" s="55"/>
      <c r="F266" s="95"/>
      <c r="G266" s="95"/>
      <c r="H266" s="55"/>
      <c r="I266" s="33"/>
      <c r="J266" s="33"/>
      <c r="K266" s="36"/>
      <c r="L266" s="36"/>
    </row>
    <row r="267" spans="1:12" ht="23.1" customHeight="1" x14ac:dyDescent="0.25">
      <c r="A267" s="122"/>
      <c r="B267" s="8" t="e" vm="218">
        <v>#VALUE!</v>
      </c>
      <c r="C267" s="24">
        <v>25724</v>
      </c>
      <c r="D267" s="25" t="s">
        <v>392</v>
      </c>
      <c r="E267" s="89">
        <v>8</v>
      </c>
      <c r="F267" s="90">
        <v>22</v>
      </c>
      <c r="G267" s="90">
        <v>20.754716981132074</v>
      </c>
      <c r="H267" s="52">
        <v>0.06</v>
      </c>
      <c r="I267" s="22"/>
      <c r="J267" s="18">
        <f t="shared" si="25"/>
        <v>0</v>
      </c>
      <c r="K267" s="18">
        <f t="shared" ref="K267:K327" si="28">F267*I267</f>
        <v>0</v>
      </c>
      <c r="L267" s="16" t="s">
        <v>393</v>
      </c>
    </row>
    <row r="268" spans="1:12" ht="23.1" customHeight="1" x14ac:dyDescent="0.25">
      <c r="A268" s="123"/>
      <c r="B268" s="9" t="e" vm="219">
        <v>#VALUE!</v>
      </c>
      <c r="C268" s="26">
        <v>25728</v>
      </c>
      <c r="D268" s="17" t="s">
        <v>394</v>
      </c>
      <c r="E268" s="91">
        <v>8</v>
      </c>
      <c r="F268" s="92">
        <v>29.6</v>
      </c>
      <c r="G268" s="92">
        <v>27.924528301886792</v>
      </c>
      <c r="H268" s="53">
        <v>0.06</v>
      </c>
      <c r="I268" s="23"/>
      <c r="J268" s="18">
        <f t="shared" si="25"/>
        <v>0</v>
      </c>
      <c r="K268" s="18">
        <f t="shared" si="28"/>
        <v>0</v>
      </c>
      <c r="L268" s="2" t="s">
        <v>395</v>
      </c>
    </row>
    <row r="269" spans="1:12" ht="23.1" customHeight="1" x14ac:dyDescent="0.25">
      <c r="A269" s="123"/>
      <c r="B269" s="9" t="e" vm="220">
        <v>#VALUE!</v>
      </c>
      <c r="C269" s="26">
        <v>25723</v>
      </c>
      <c r="D269" s="17" t="s">
        <v>396</v>
      </c>
      <c r="E269" s="91">
        <v>8</v>
      </c>
      <c r="F269" s="92">
        <v>37.200000000000003</v>
      </c>
      <c r="G269" s="92">
        <v>35.094339622641513</v>
      </c>
      <c r="H269" s="53">
        <v>0.06</v>
      </c>
      <c r="I269" s="23"/>
      <c r="J269" s="18">
        <f t="shared" si="25"/>
        <v>0</v>
      </c>
      <c r="K269" s="18">
        <f t="shared" si="28"/>
        <v>0</v>
      </c>
      <c r="L269" s="2" t="s">
        <v>372</v>
      </c>
    </row>
    <row r="270" spans="1:12" ht="23.1" customHeight="1" x14ac:dyDescent="0.25">
      <c r="A270" s="123"/>
      <c r="B270" s="9" t="e" vm="221">
        <v>#VALUE!</v>
      </c>
      <c r="C270" s="26">
        <v>25725</v>
      </c>
      <c r="D270" s="17" t="s">
        <v>397</v>
      </c>
      <c r="E270" s="91">
        <v>8</v>
      </c>
      <c r="F270" s="92">
        <v>32</v>
      </c>
      <c r="G270" s="92">
        <v>30.188679245283016</v>
      </c>
      <c r="H270" s="53">
        <v>0.06</v>
      </c>
      <c r="I270" s="23"/>
      <c r="J270" s="18">
        <f t="shared" si="25"/>
        <v>0</v>
      </c>
      <c r="K270" s="18">
        <f t="shared" si="28"/>
        <v>0</v>
      </c>
      <c r="L270" s="2" t="s">
        <v>24</v>
      </c>
    </row>
    <row r="271" spans="1:12" ht="23.1" customHeight="1" x14ac:dyDescent="0.25">
      <c r="A271" s="114"/>
      <c r="B271" s="9" t="e" vm="222">
        <v>#VALUE!</v>
      </c>
      <c r="C271" s="26">
        <v>25726</v>
      </c>
      <c r="D271" s="17" t="s">
        <v>398</v>
      </c>
      <c r="E271" s="91">
        <v>8</v>
      </c>
      <c r="F271" s="92">
        <v>34.799999999999997</v>
      </c>
      <c r="G271" s="92">
        <v>32.830188679245282</v>
      </c>
      <c r="H271" s="53">
        <v>0.06</v>
      </c>
      <c r="I271" s="23"/>
      <c r="J271" s="18">
        <f t="shared" si="25"/>
        <v>0</v>
      </c>
      <c r="K271" s="18">
        <f t="shared" si="28"/>
        <v>0</v>
      </c>
      <c r="L271" s="2" t="s">
        <v>24</v>
      </c>
    </row>
    <row r="272" spans="1:12" ht="23.1" customHeight="1" x14ac:dyDescent="0.25">
      <c r="A272" s="114"/>
      <c r="B272" s="7" t="e" vm="223">
        <v>#VALUE!</v>
      </c>
      <c r="C272" s="26">
        <v>25727</v>
      </c>
      <c r="D272" s="17" t="s">
        <v>399</v>
      </c>
      <c r="E272" s="91">
        <v>8</v>
      </c>
      <c r="F272" s="92">
        <v>34.799999999999997</v>
      </c>
      <c r="G272" s="92">
        <v>32.830188679245282</v>
      </c>
      <c r="H272" s="53">
        <v>0.06</v>
      </c>
      <c r="I272" s="23"/>
      <c r="J272" s="18">
        <f t="shared" si="25"/>
        <v>0</v>
      </c>
      <c r="K272" s="18">
        <f t="shared" si="28"/>
        <v>0</v>
      </c>
      <c r="L272" s="2" t="s">
        <v>400</v>
      </c>
    </row>
    <row r="273" spans="1:907" ht="23.1" customHeight="1" x14ac:dyDescent="0.25">
      <c r="A273" s="123"/>
      <c r="B273" s="9" t="e" vm="224">
        <v>#VALUE!</v>
      </c>
      <c r="C273" s="26">
        <v>25744</v>
      </c>
      <c r="D273" s="17" t="s">
        <v>401</v>
      </c>
      <c r="E273" s="91">
        <v>9</v>
      </c>
      <c r="F273" s="92">
        <v>41.85</v>
      </c>
      <c r="G273" s="92">
        <v>39.481132075471699</v>
      </c>
      <c r="H273" s="53">
        <v>0.06</v>
      </c>
      <c r="I273" s="23"/>
      <c r="J273" s="18">
        <f t="shared" si="25"/>
        <v>0</v>
      </c>
      <c r="K273" s="18">
        <f t="shared" si="28"/>
        <v>0</v>
      </c>
      <c r="L273" s="2" t="s">
        <v>402</v>
      </c>
    </row>
    <row r="274" spans="1:907" ht="23.1" customHeight="1" x14ac:dyDescent="0.25">
      <c r="A274" s="123"/>
      <c r="B274" s="9" t="e" vm="225">
        <v>#VALUE!</v>
      </c>
      <c r="C274" s="26">
        <v>25745</v>
      </c>
      <c r="D274" s="17" t="s">
        <v>403</v>
      </c>
      <c r="E274" s="91">
        <v>9</v>
      </c>
      <c r="F274" s="92">
        <v>41.85</v>
      </c>
      <c r="G274" s="92">
        <v>39.481132075471699</v>
      </c>
      <c r="H274" s="53">
        <v>0.06</v>
      </c>
      <c r="I274" s="23"/>
      <c r="J274" s="18">
        <f t="shared" si="25"/>
        <v>0</v>
      </c>
      <c r="K274" s="18">
        <f t="shared" si="28"/>
        <v>0</v>
      </c>
      <c r="L274" s="2" t="s">
        <v>402</v>
      </c>
    </row>
    <row r="275" spans="1:907" s="5" customFormat="1" ht="23.1" customHeight="1" x14ac:dyDescent="0.25">
      <c r="A275" s="124"/>
      <c r="B275" s="37" t="e" vm="226">
        <v>#VALUE!</v>
      </c>
      <c r="C275" s="38">
        <v>25746</v>
      </c>
      <c r="D275" s="39" t="s">
        <v>404</v>
      </c>
      <c r="E275" s="93">
        <v>9</v>
      </c>
      <c r="F275" s="94">
        <v>41.85</v>
      </c>
      <c r="G275" s="94">
        <v>39.481132075471699</v>
      </c>
      <c r="H275" s="53">
        <v>0.06</v>
      </c>
      <c r="I275" s="40"/>
      <c r="J275" s="20">
        <f t="shared" si="25"/>
        <v>0</v>
      </c>
      <c r="K275" s="20">
        <f t="shared" si="28"/>
        <v>0</v>
      </c>
      <c r="L275" s="13" t="s">
        <v>402</v>
      </c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  <c r="AA275" s="111"/>
      <c r="AB275" s="111"/>
      <c r="AC275" s="111"/>
      <c r="AD275" s="111"/>
      <c r="AE275" s="111"/>
      <c r="AF275" s="111"/>
      <c r="AG275" s="111"/>
      <c r="AH275" s="111"/>
      <c r="AI275" s="111"/>
      <c r="AJ275" s="111"/>
      <c r="AK275" s="111"/>
      <c r="AL275" s="111"/>
      <c r="AM275" s="111"/>
      <c r="AN275" s="111"/>
      <c r="AO275" s="111"/>
      <c r="AP275" s="111"/>
      <c r="AQ275" s="111"/>
      <c r="AR275" s="111"/>
      <c r="AS275" s="111"/>
      <c r="AT275" s="111"/>
      <c r="AU275" s="111"/>
      <c r="AV275" s="111"/>
      <c r="AW275" s="111"/>
      <c r="AX275" s="111"/>
      <c r="AY275" s="111"/>
      <c r="AZ275" s="111"/>
      <c r="BA275" s="111"/>
      <c r="BB275" s="111"/>
      <c r="BC275" s="111"/>
      <c r="BD275" s="111"/>
      <c r="BE275" s="111"/>
      <c r="BF275" s="111"/>
      <c r="BG275" s="111"/>
      <c r="BH275" s="111"/>
      <c r="BI275" s="111"/>
      <c r="BJ275" s="111"/>
      <c r="BK275" s="111"/>
      <c r="BL275" s="111"/>
      <c r="BM275" s="111"/>
      <c r="BN275" s="111"/>
      <c r="BO275" s="111"/>
      <c r="BP275" s="111"/>
      <c r="BQ275" s="111"/>
      <c r="BR275" s="111"/>
      <c r="BS275" s="111"/>
      <c r="BT275" s="111"/>
      <c r="BU275" s="111"/>
      <c r="BV275" s="111"/>
      <c r="BW275" s="111"/>
      <c r="BX275" s="111"/>
      <c r="BY275" s="111"/>
      <c r="BZ275" s="111"/>
      <c r="CA275" s="111"/>
      <c r="CB275" s="111"/>
      <c r="CC275" s="111"/>
      <c r="CD275" s="111"/>
      <c r="CE275" s="111"/>
      <c r="CF275" s="111"/>
      <c r="CG275" s="111"/>
      <c r="CH275" s="111"/>
      <c r="CI275" s="111"/>
      <c r="CJ275" s="111"/>
      <c r="CK275" s="111"/>
      <c r="CL275" s="111"/>
      <c r="CM275" s="111"/>
      <c r="CN275" s="111"/>
      <c r="CO275" s="111"/>
      <c r="CP275" s="111"/>
      <c r="CQ275" s="111"/>
      <c r="CR275" s="111"/>
      <c r="CS275" s="111"/>
      <c r="CT275" s="111"/>
      <c r="CU275" s="111"/>
      <c r="CV275" s="111"/>
      <c r="CW275" s="111"/>
      <c r="CX275" s="111"/>
      <c r="CY275" s="111"/>
      <c r="CZ275" s="111"/>
      <c r="DA275" s="111"/>
      <c r="DB275" s="111"/>
      <c r="DC275" s="111"/>
      <c r="DD275" s="111"/>
      <c r="DE275" s="111"/>
      <c r="DF275" s="111"/>
      <c r="DG275" s="111"/>
      <c r="DH275" s="111"/>
      <c r="DI275" s="111"/>
      <c r="DJ275" s="111"/>
      <c r="DK275" s="111"/>
      <c r="DL275" s="111"/>
      <c r="DM275" s="111"/>
      <c r="DN275" s="111"/>
      <c r="DO275" s="111"/>
      <c r="DP275" s="111"/>
      <c r="DQ275" s="111"/>
      <c r="DR275" s="111"/>
      <c r="DS275" s="111"/>
      <c r="DT275" s="111"/>
      <c r="DU275" s="111"/>
      <c r="DV275" s="111"/>
      <c r="DW275" s="111"/>
      <c r="DX275" s="111"/>
      <c r="DY275" s="111"/>
      <c r="DZ275" s="111"/>
      <c r="EA275" s="111"/>
      <c r="EB275" s="111"/>
      <c r="EC275" s="111"/>
      <c r="ED275" s="111"/>
      <c r="EE275" s="111"/>
      <c r="EF275" s="111"/>
      <c r="EG275" s="111"/>
      <c r="EH275" s="111"/>
      <c r="EI275" s="111"/>
      <c r="EJ275" s="111"/>
      <c r="EK275" s="111"/>
      <c r="EL275" s="111"/>
      <c r="EM275" s="111"/>
      <c r="EN275" s="111"/>
      <c r="EO275" s="111"/>
      <c r="EP275" s="111"/>
      <c r="EQ275" s="111"/>
      <c r="ER275" s="111"/>
      <c r="ES275" s="111"/>
      <c r="ET275" s="111"/>
      <c r="EU275" s="111"/>
      <c r="EV275" s="111"/>
      <c r="EW275" s="111"/>
      <c r="EX275" s="111"/>
      <c r="EY275" s="111"/>
      <c r="EZ275" s="111"/>
      <c r="FA275" s="111"/>
      <c r="FB275" s="111"/>
      <c r="FC275" s="111"/>
      <c r="FD275" s="111"/>
      <c r="FE275" s="111"/>
      <c r="FF275" s="111"/>
      <c r="FG275" s="111"/>
      <c r="FH275" s="111"/>
      <c r="FI275" s="111"/>
      <c r="FJ275" s="111"/>
      <c r="FK275" s="111"/>
      <c r="FL275" s="111"/>
      <c r="FM275" s="111"/>
      <c r="FN275" s="111"/>
      <c r="FO275" s="111"/>
      <c r="FP275" s="111"/>
      <c r="FQ275" s="111"/>
      <c r="FR275" s="111"/>
      <c r="FS275" s="111"/>
      <c r="FT275" s="111"/>
      <c r="FU275" s="111"/>
      <c r="FV275" s="111"/>
      <c r="FW275" s="111"/>
      <c r="FX275" s="111"/>
      <c r="FY275" s="111"/>
      <c r="FZ275" s="111"/>
      <c r="GA275" s="111"/>
      <c r="GB275" s="111"/>
      <c r="GC275" s="111"/>
      <c r="GD275" s="111"/>
      <c r="GE275" s="111"/>
      <c r="GF275" s="111"/>
      <c r="GG275" s="111"/>
      <c r="GH275" s="111"/>
      <c r="GI275" s="111"/>
      <c r="GJ275" s="111"/>
      <c r="GK275" s="111"/>
      <c r="GL275" s="111"/>
      <c r="GM275" s="111"/>
      <c r="GN275" s="111"/>
      <c r="GO275" s="111"/>
      <c r="GP275" s="111"/>
      <c r="GQ275" s="111"/>
      <c r="GR275" s="111"/>
      <c r="GS275" s="111"/>
      <c r="GT275" s="111"/>
      <c r="GU275" s="111"/>
      <c r="GV275" s="111"/>
      <c r="GW275" s="111"/>
      <c r="GX275" s="111"/>
      <c r="GY275" s="111"/>
      <c r="GZ275" s="111"/>
      <c r="HA275" s="111"/>
      <c r="HB275" s="111"/>
      <c r="HC275" s="111"/>
      <c r="HD275" s="111"/>
      <c r="HE275" s="111"/>
      <c r="HF275" s="111"/>
      <c r="HG275" s="111"/>
      <c r="HH275" s="111"/>
      <c r="HI275" s="111"/>
      <c r="HJ275" s="111"/>
      <c r="HK275" s="111"/>
      <c r="HL275" s="111"/>
      <c r="HM275" s="111"/>
      <c r="HN275" s="111"/>
      <c r="HO275" s="111"/>
      <c r="HP275" s="111"/>
      <c r="HQ275" s="111"/>
      <c r="HR275" s="111"/>
      <c r="HS275" s="111"/>
      <c r="HT275" s="111"/>
      <c r="HU275" s="111"/>
      <c r="HV275" s="111"/>
      <c r="HW275" s="111"/>
      <c r="HX275" s="111"/>
      <c r="HY275" s="111"/>
      <c r="HZ275" s="111"/>
      <c r="IA275" s="111"/>
      <c r="IB275" s="111"/>
      <c r="IC275" s="111"/>
      <c r="ID275" s="111"/>
      <c r="IE275" s="111"/>
      <c r="IF275" s="111"/>
      <c r="IG275" s="111"/>
      <c r="IH275" s="111"/>
      <c r="II275" s="111"/>
      <c r="IJ275" s="111"/>
      <c r="IK275" s="111"/>
      <c r="IL275" s="111"/>
      <c r="IM275" s="111"/>
      <c r="IN275" s="111"/>
      <c r="IO275" s="111"/>
      <c r="IP275" s="111"/>
      <c r="IQ275" s="111"/>
      <c r="IR275" s="111"/>
      <c r="IS275" s="111"/>
      <c r="IT275" s="111"/>
      <c r="IU275" s="111"/>
      <c r="IV275" s="111"/>
      <c r="IW275" s="111"/>
      <c r="IX275" s="111"/>
      <c r="IY275" s="111"/>
      <c r="IZ275" s="111"/>
      <c r="JA275" s="111"/>
      <c r="JB275" s="111"/>
      <c r="JC275" s="111"/>
      <c r="JD275" s="111"/>
      <c r="JE275" s="111"/>
      <c r="JF275" s="111"/>
      <c r="JG275" s="111"/>
      <c r="JH275" s="111"/>
      <c r="JI275" s="111"/>
      <c r="JJ275" s="111"/>
      <c r="JK275" s="111"/>
      <c r="JL275" s="111"/>
      <c r="JM275" s="111"/>
      <c r="JN275" s="111"/>
      <c r="JO275" s="111"/>
      <c r="JP275" s="111"/>
      <c r="JQ275" s="111"/>
      <c r="JR275" s="111"/>
      <c r="JS275" s="111"/>
      <c r="JT275" s="111"/>
      <c r="JU275" s="111"/>
      <c r="JV275" s="111"/>
      <c r="JW275" s="111"/>
      <c r="JX275" s="111"/>
      <c r="JY275" s="111"/>
      <c r="JZ275" s="111"/>
      <c r="KA275" s="111"/>
      <c r="KB275" s="111"/>
      <c r="KC275" s="111"/>
      <c r="KD275" s="111"/>
      <c r="KE275" s="111"/>
      <c r="KF275" s="111"/>
      <c r="KG275" s="111"/>
      <c r="KH275" s="111"/>
      <c r="KI275" s="111"/>
      <c r="KJ275" s="111"/>
      <c r="KK275" s="111"/>
      <c r="KL275" s="111"/>
      <c r="KM275" s="111"/>
      <c r="KN275" s="111"/>
      <c r="KO275" s="111"/>
      <c r="KP275" s="111"/>
      <c r="KQ275" s="111"/>
      <c r="KR275" s="111"/>
      <c r="KS275" s="111"/>
      <c r="KT275" s="111"/>
      <c r="KU275" s="111"/>
      <c r="KV275" s="111"/>
      <c r="KW275" s="111"/>
      <c r="KX275" s="111"/>
      <c r="KY275" s="111"/>
      <c r="KZ275" s="111"/>
      <c r="LA275" s="111"/>
      <c r="LB275" s="111"/>
      <c r="LC275" s="111"/>
      <c r="LD275" s="111"/>
      <c r="LE275" s="111"/>
      <c r="LF275" s="111"/>
      <c r="LG275" s="111"/>
      <c r="LH275" s="111"/>
      <c r="LI275" s="111"/>
      <c r="LJ275" s="111"/>
      <c r="LK275" s="111"/>
      <c r="LL275" s="111"/>
      <c r="LM275" s="111"/>
      <c r="LN275" s="111"/>
      <c r="LO275" s="111"/>
      <c r="LP275" s="111"/>
      <c r="LQ275" s="111"/>
      <c r="LR275" s="111"/>
      <c r="LS275" s="111"/>
      <c r="LT275" s="111"/>
      <c r="LU275" s="111"/>
      <c r="LV275" s="111"/>
      <c r="LW275" s="111"/>
      <c r="LX275" s="111"/>
      <c r="LY275" s="111"/>
      <c r="LZ275" s="111"/>
      <c r="MA275" s="111"/>
      <c r="MB275" s="111"/>
      <c r="MC275" s="111"/>
      <c r="MD275" s="111"/>
      <c r="ME275" s="111"/>
      <c r="MF275" s="111"/>
      <c r="MG275" s="111"/>
      <c r="MH275" s="111"/>
      <c r="MI275" s="111"/>
      <c r="MJ275" s="111"/>
      <c r="MK275" s="111"/>
      <c r="ML275" s="111"/>
      <c r="MM275" s="111"/>
      <c r="MN275" s="111"/>
      <c r="MO275" s="111"/>
      <c r="MP275" s="111"/>
      <c r="MQ275" s="111"/>
      <c r="MR275" s="111"/>
      <c r="MS275" s="111"/>
      <c r="MT275" s="111"/>
      <c r="MU275" s="111"/>
      <c r="MV275" s="111"/>
      <c r="MW275" s="111"/>
      <c r="MX275" s="111"/>
      <c r="MY275" s="111"/>
      <c r="MZ275" s="111"/>
      <c r="NA275" s="111"/>
      <c r="NB275" s="111"/>
      <c r="NC275" s="111"/>
      <c r="ND275" s="111"/>
      <c r="NE275" s="111"/>
      <c r="NF275" s="111"/>
      <c r="NG275" s="111"/>
      <c r="NH275" s="111"/>
      <c r="NI275" s="111"/>
      <c r="NJ275" s="111"/>
      <c r="NK275" s="111"/>
      <c r="NL275" s="111"/>
      <c r="NM275" s="111"/>
      <c r="NN275" s="111"/>
      <c r="NO275" s="111"/>
      <c r="NP275" s="111"/>
      <c r="NQ275" s="111"/>
      <c r="NR275" s="111"/>
      <c r="NS275" s="111"/>
      <c r="NT275" s="111"/>
      <c r="NU275" s="111"/>
      <c r="NV275" s="111"/>
      <c r="NW275" s="111"/>
      <c r="NX275" s="111"/>
      <c r="NY275" s="111"/>
      <c r="NZ275" s="111"/>
      <c r="OA275" s="111"/>
      <c r="OB275" s="111"/>
      <c r="OC275" s="111"/>
      <c r="OD275" s="111"/>
      <c r="OE275" s="111"/>
      <c r="OF275" s="111"/>
      <c r="OG275" s="111"/>
      <c r="OH275" s="111"/>
      <c r="OI275" s="111"/>
      <c r="OJ275" s="111"/>
      <c r="OK275" s="111"/>
      <c r="OL275" s="111"/>
      <c r="OM275" s="111"/>
      <c r="ON275" s="111"/>
      <c r="OO275" s="111"/>
      <c r="OP275" s="111"/>
      <c r="OQ275" s="111"/>
      <c r="OR275" s="111"/>
      <c r="OS275" s="111"/>
      <c r="OT275" s="111"/>
      <c r="OU275" s="111"/>
      <c r="OV275" s="111"/>
      <c r="OW275" s="111"/>
      <c r="OX275" s="111"/>
      <c r="OY275" s="111"/>
      <c r="OZ275" s="111"/>
      <c r="PA275" s="111"/>
      <c r="PB275" s="111"/>
      <c r="PC275" s="111"/>
      <c r="PD275" s="111"/>
      <c r="PE275" s="111"/>
      <c r="PF275" s="111"/>
      <c r="PG275" s="111"/>
      <c r="PH275" s="111"/>
      <c r="PI275" s="111"/>
      <c r="PJ275" s="111"/>
      <c r="PK275" s="111"/>
      <c r="PL275" s="111"/>
      <c r="PM275" s="111"/>
      <c r="PN275" s="111"/>
      <c r="PO275" s="111"/>
      <c r="PP275" s="111"/>
      <c r="PQ275" s="111"/>
      <c r="PR275" s="111"/>
      <c r="PS275" s="111"/>
      <c r="PT275" s="111"/>
      <c r="PU275" s="111"/>
      <c r="PV275" s="111"/>
      <c r="PW275" s="111"/>
      <c r="PX275" s="111"/>
      <c r="PY275" s="111"/>
      <c r="PZ275" s="111"/>
      <c r="QA275" s="111"/>
      <c r="QB275" s="111"/>
      <c r="QC275" s="111"/>
      <c r="QD275" s="111"/>
      <c r="QE275" s="111"/>
      <c r="QF275" s="111"/>
      <c r="QG275" s="111"/>
      <c r="QH275" s="111"/>
      <c r="QI275" s="111"/>
      <c r="QJ275" s="111"/>
      <c r="QK275" s="111"/>
      <c r="QL275" s="111"/>
      <c r="QM275" s="111"/>
      <c r="QN275" s="111"/>
      <c r="QO275" s="111"/>
      <c r="QP275" s="111"/>
      <c r="QQ275" s="111"/>
      <c r="QR275" s="111"/>
      <c r="QS275" s="111"/>
      <c r="QT275" s="111"/>
      <c r="QU275" s="111"/>
      <c r="QV275" s="111"/>
      <c r="QW275" s="111"/>
      <c r="QX275" s="111"/>
      <c r="QY275" s="111"/>
      <c r="QZ275" s="111"/>
      <c r="RA275" s="111"/>
      <c r="RB275" s="111"/>
      <c r="RC275" s="111"/>
      <c r="RD275" s="111"/>
      <c r="RE275" s="111"/>
      <c r="RF275" s="111"/>
      <c r="RG275" s="111"/>
      <c r="RH275" s="111"/>
      <c r="RI275" s="111"/>
      <c r="RJ275" s="111"/>
      <c r="RK275" s="111"/>
      <c r="RL275" s="111"/>
      <c r="RM275" s="111"/>
      <c r="RN275" s="111"/>
      <c r="RO275" s="111"/>
      <c r="RP275" s="111"/>
      <c r="RQ275" s="111"/>
      <c r="RR275" s="111"/>
      <c r="RS275" s="111"/>
      <c r="RT275" s="111"/>
      <c r="RU275" s="111"/>
      <c r="RV275" s="111"/>
      <c r="RW275" s="111"/>
      <c r="RX275" s="111"/>
      <c r="RY275" s="111"/>
      <c r="RZ275" s="111"/>
      <c r="SA275" s="111"/>
      <c r="SB275" s="111"/>
      <c r="SC275" s="111"/>
      <c r="SD275" s="111"/>
      <c r="SE275" s="111"/>
      <c r="SF275" s="111"/>
      <c r="SG275" s="111"/>
      <c r="SH275" s="111"/>
      <c r="SI275" s="111"/>
      <c r="SJ275" s="111"/>
      <c r="SK275" s="111"/>
      <c r="SL275" s="111"/>
      <c r="SM275" s="111"/>
      <c r="SN275" s="111"/>
      <c r="SO275" s="111"/>
      <c r="SP275" s="111"/>
      <c r="SQ275" s="111"/>
      <c r="SR275" s="111"/>
      <c r="SS275" s="111"/>
      <c r="ST275" s="111"/>
      <c r="SU275" s="111"/>
      <c r="SV275" s="111"/>
      <c r="SW275" s="111"/>
      <c r="SX275" s="111"/>
      <c r="SY275" s="111"/>
      <c r="SZ275" s="111"/>
      <c r="TA275" s="111"/>
      <c r="TB275" s="111"/>
      <c r="TC275" s="111"/>
      <c r="TD275" s="111"/>
      <c r="TE275" s="111"/>
      <c r="TF275" s="111"/>
      <c r="TG275" s="111"/>
      <c r="TH275" s="111"/>
      <c r="TI275" s="111"/>
      <c r="TJ275" s="111"/>
      <c r="TK275" s="111"/>
      <c r="TL275" s="111"/>
      <c r="TM275" s="111"/>
      <c r="TN275" s="111"/>
      <c r="TO275" s="111"/>
      <c r="TP275" s="111"/>
      <c r="TQ275" s="111"/>
      <c r="TR275" s="111"/>
      <c r="TS275" s="111"/>
      <c r="TT275" s="111"/>
      <c r="TU275" s="111"/>
      <c r="TV275" s="111"/>
      <c r="TW275" s="111"/>
      <c r="TX275" s="111"/>
      <c r="TY275" s="111"/>
      <c r="TZ275" s="111"/>
      <c r="UA275" s="111"/>
      <c r="UB275" s="111"/>
      <c r="UC275" s="111"/>
      <c r="UD275" s="111"/>
      <c r="UE275" s="111"/>
      <c r="UF275" s="111"/>
      <c r="UG275" s="111"/>
      <c r="UH275" s="111"/>
      <c r="UI275" s="111"/>
      <c r="UJ275" s="111"/>
      <c r="UK275" s="111"/>
      <c r="UL275" s="111"/>
      <c r="UM275" s="111"/>
      <c r="UN275" s="111"/>
      <c r="UO275" s="111"/>
      <c r="UP275" s="111"/>
      <c r="UQ275" s="111"/>
      <c r="UR275" s="111"/>
      <c r="US275" s="111"/>
      <c r="UT275" s="111"/>
      <c r="UU275" s="111"/>
      <c r="UV275" s="111"/>
      <c r="UW275" s="111"/>
      <c r="UX275" s="111"/>
      <c r="UY275" s="111"/>
      <c r="UZ275" s="111"/>
      <c r="VA275" s="111"/>
      <c r="VB275" s="111"/>
      <c r="VC275" s="111"/>
      <c r="VD275" s="111"/>
      <c r="VE275" s="111"/>
      <c r="VF275" s="111"/>
      <c r="VG275" s="111"/>
      <c r="VH275" s="111"/>
      <c r="VI275" s="111"/>
      <c r="VJ275" s="111"/>
      <c r="VK275" s="111"/>
      <c r="VL275" s="111"/>
      <c r="VM275" s="111"/>
      <c r="VN275" s="111"/>
      <c r="VO275" s="111"/>
      <c r="VP275" s="111"/>
      <c r="VQ275" s="111"/>
      <c r="VR275" s="111"/>
      <c r="VS275" s="111"/>
      <c r="VT275" s="111"/>
      <c r="VU275" s="111"/>
      <c r="VV275" s="111"/>
      <c r="VW275" s="111"/>
      <c r="VX275" s="111"/>
      <c r="VY275" s="111"/>
      <c r="VZ275" s="111"/>
      <c r="WA275" s="111"/>
      <c r="WB275" s="111"/>
      <c r="WC275" s="111"/>
      <c r="WD275" s="111"/>
      <c r="WE275" s="111"/>
      <c r="WF275" s="111"/>
      <c r="WG275" s="111"/>
      <c r="WH275" s="111"/>
      <c r="WI275" s="111"/>
      <c r="WJ275" s="111"/>
      <c r="WK275" s="111"/>
      <c r="WL275" s="111"/>
      <c r="WM275" s="111"/>
      <c r="WN275" s="111"/>
      <c r="WO275" s="111"/>
      <c r="WP275" s="111"/>
      <c r="WQ275" s="111"/>
      <c r="WR275" s="111"/>
      <c r="WS275" s="111"/>
      <c r="WT275" s="111"/>
      <c r="WU275" s="111"/>
      <c r="WV275" s="111"/>
      <c r="WW275" s="111"/>
      <c r="WX275" s="111"/>
      <c r="WY275" s="111"/>
      <c r="WZ275" s="111"/>
      <c r="XA275" s="111"/>
      <c r="XB275" s="111"/>
      <c r="XC275" s="111"/>
      <c r="XD275" s="111"/>
      <c r="XE275" s="111"/>
      <c r="XF275" s="111"/>
      <c r="XG275" s="111"/>
      <c r="XH275" s="111"/>
      <c r="XI275" s="111"/>
      <c r="XJ275" s="111"/>
      <c r="XK275" s="111"/>
      <c r="XL275" s="111"/>
      <c r="XM275" s="111"/>
      <c r="XN275" s="111"/>
      <c r="XO275" s="111"/>
      <c r="XP275" s="111"/>
      <c r="XQ275" s="111"/>
      <c r="XR275" s="111"/>
      <c r="XS275" s="111"/>
      <c r="XT275" s="111"/>
      <c r="XU275" s="111"/>
      <c r="XV275" s="111"/>
      <c r="XW275" s="111"/>
      <c r="XX275" s="111"/>
      <c r="XY275" s="111"/>
      <c r="XZ275" s="111"/>
      <c r="YA275" s="111"/>
      <c r="YB275" s="111"/>
      <c r="YC275" s="111"/>
      <c r="YD275" s="111"/>
      <c r="YE275" s="111"/>
      <c r="YF275" s="111"/>
      <c r="YG275" s="111"/>
      <c r="YH275" s="111"/>
      <c r="YI275" s="111"/>
      <c r="YJ275" s="111"/>
      <c r="YK275" s="111"/>
      <c r="YL275" s="111"/>
      <c r="YM275" s="111"/>
      <c r="YN275" s="111"/>
      <c r="YO275" s="111"/>
      <c r="YP275" s="111"/>
      <c r="YQ275" s="111"/>
      <c r="YR275" s="111"/>
      <c r="YS275" s="111"/>
      <c r="YT275" s="111"/>
      <c r="YU275" s="111"/>
      <c r="YV275" s="111"/>
      <c r="YW275" s="111"/>
      <c r="YX275" s="111"/>
      <c r="YY275" s="111"/>
      <c r="YZ275" s="111"/>
      <c r="ZA275" s="111"/>
      <c r="ZB275" s="111"/>
      <c r="ZC275" s="111"/>
      <c r="ZD275" s="111"/>
      <c r="ZE275" s="111"/>
      <c r="ZF275" s="111"/>
      <c r="ZG275" s="111"/>
      <c r="ZH275" s="111"/>
      <c r="ZI275" s="111"/>
      <c r="ZJ275" s="111"/>
      <c r="ZK275" s="111"/>
      <c r="ZL275" s="111"/>
      <c r="ZM275" s="111"/>
      <c r="ZN275" s="111"/>
      <c r="ZO275" s="111"/>
      <c r="ZP275" s="111"/>
      <c r="ZQ275" s="111"/>
      <c r="ZR275" s="111"/>
      <c r="ZS275" s="111"/>
      <c r="ZT275" s="111"/>
      <c r="ZU275" s="111"/>
      <c r="ZV275" s="111"/>
      <c r="ZW275" s="111"/>
      <c r="ZX275" s="111"/>
      <c r="ZY275" s="111"/>
      <c r="ZZ275" s="111"/>
      <c r="AAA275" s="111"/>
      <c r="AAB275" s="111"/>
      <c r="AAC275" s="111"/>
      <c r="AAD275" s="111"/>
      <c r="AAE275" s="111"/>
      <c r="AAF275" s="111"/>
      <c r="AAG275" s="111"/>
      <c r="AAH275" s="111"/>
      <c r="AAI275" s="111"/>
      <c r="AAJ275" s="111"/>
      <c r="AAK275" s="111"/>
      <c r="AAL275" s="111"/>
      <c r="AAM275" s="111"/>
      <c r="AAN275" s="111"/>
      <c r="AAO275" s="111"/>
      <c r="AAP275" s="111"/>
      <c r="AAQ275" s="111"/>
      <c r="AAR275" s="111"/>
      <c r="AAS275" s="111"/>
      <c r="AAT275" s="111"/>
      <c r="AAU275" s="111"/>
      <c r="AAV275" s="111"/>
      <c r="AAW275" s="111"/>
      <c r="AAX275" s="111"/>
      <c r="AAY275" s="111"/>
      <c r="AAZ275" s="111"/>
      <c r="ABA275" s="111"/>
      <c r="ABB275" s="111"/>
      <c r="ABC275" s="111"/>
      <c r="ABD275" s="111"/>
      <c r="ABE275" s="111"/>
      <c r="ABF275" s="111"/>
      <c r="ABG275" s="111"/>
      <c r="ABH275" s="111"/>
      <c r="ABI275" s="111"/>
      <c r="ABJ275" s="111"/>
      <c r="ABK275" s="111"/>
      <c r="ABL275" s="111"/>
      <c r="ABM275" s="111"/>
      <c r="ABN275" s="111"/>
      <c r="ABO275" s="111"/>
      <c r="ABP275" s="111"/>
      <c r="ABQ275" s="111"/>
      <c r="ABR275" s="111"/>
      <c r="ABS275" s="111"/>
      <c r="ABT275" s="111"/>
      <c r="ABU275" s="111"/>
      <c r="ABV275" s="111"/>
      <c r="ABW275" s="111"/>
      <c r="ABX275" s="111"/>
      <c r="ABY275" s="111"/>
      <c r="ABZ275" s="111"/>
      <c r="ACA275" s="111"/>
      <c r="ACB275" s="111"/>
      <c r="ACC275" s="111"/>
      <c r="ACD275" s="111"/>
      <c r="ACE275" s="111"/>
      <c r="ACF275" s="111"/>
      <c r="ACG275" s="111"/>
      <c r="ACH275" s="111"/>
      <c r="ACI275" s="111"/>
      <c r="ACJ275" s="111"/>
      <c r="ACK275" s="111"/>
      <c r="ACL275" s="111"/>
      <c r="ACM275" s="111"/>
      <c r="ACN275" s="111"/>
      <c r="ACO275" s="111"/>
      <c r="ACP275" s="111"/>
      <c r="ACQ275" s="111"/>
      <c r="ACR275" s="111"/>
      <c r="ACS275" s="111"/>
      <c r="ACT275" s="111"/>
      <c r="ACU275" s="111"/>
      <c r="ACV275" s="111"/>
      <c r="ACW275" s="111"/>
      <c r="ACX275" s="111"/>
      <c r="ACY275" s="111"/>
      <c r="ACZ275" s="111"/>
      <c r="ADA275" s="111"/>
      <c r="ADB275" s="111"/>
      <c r="ADC275" s="111"/>
      <c r="ADD275" s="111"/>
      <c r="ADE275" s="111"/>
      <c r="ADF275" s="111"/>
      <c r="ADG275" s="111"/>
      <c r="ADH275" s="111"/>
      <c r="ADI275" s="111"/>
      <c r="ADJ275" s="111"/>
      <c r="ADK275" s="111"/>
      <c r="ADL275" s="111"/>
      <c r="ADM275" s="111"/>
      <c r="ADN275" s="111"/>
      <c r="ADO275" s="111"/>
      <c r="ADP275" s="111"/>
      <c r="ADQ275" s="111"/>
      <c r="ADR275" s="111"/>
      <c r="ADS275" s="111"/>
      <c r="ADT275" s="111"/>
      <c r="ADU275" s="111"/>
      <c r="ADV275" s="111"/>
      <c r="ADW275" s="111"/>
      <c r="ADX275" s="111"/>
      <c r="ADY275" s="111"/>
      <c r="ADZ275" s="111"/>
      <c r="AEA275" s="111"/>
      <c r="AEB275" s="111"/>
      <c r="AEC275" s="111"/>
      <c r="AED275" s="111"/>
      <c r="AEE275" s="111"/>
      <c r="AEF275" s="111"/>
      <c r="AEG275" s="111"/>
      <c r="AEH275" s="111"/>
      <c r="AEI275" s="111"/>
      <c r="AEJ275" s="111"/>
      <c r="AEK275" s="111"/>
      <c r="AEL275" s="111"/>
      <c r="AEM275" s="111"/>
      <c r="AEN275" s="111"/>
      <c r="AEO275" s="111"/>
      <c r="AEP275" s="111"/>
      <c r="AEQ275" s="111"/>
      <c r="AER275" s="111"/>
      <c r="AES275" s="111"/>
      <c r="AET275" s="111"/>
      <c r="AEU275" s="111"/>
      <c r="AEV275" s="111"/>
      <c r="AEW275" s="111"/>
      <c r="AEX275" s="111"/>
      <c r="AEY275" s="111"/>
      <c r="AEZ275" s="111"/>
      <c r="AFA275" s="111"/>
      <c r="AFB275" s="111"/>
      <c r="AFC275" s="111"/>
      <c r="AFD275" s="111"/>
      <c r="AFE275" s="111"/>
      <c r="AFF275" s="111"/>
      <c r="AFG275" s="111"/>
      <c r="AFH275" s="111"/>
      <c r="AFI275" s="111"/>
      <c r="AFJ275" s="111"/>
      <c r="AFK275" s="111"/>
      <c r="AFL275" s="111"/>
      <c r="AFM275" s="111"/>
      <c r="AFN275" s="111"/>
      <c r="AFO275" s="111"/>
      <c r="AFP275" s="111"/>
      <c r="AFQ275" s="111"/>
      <c r="AFR275" s="111"/>
      <c r="AFS275" s="111"/>
      <c r="AFT275" s="111"/>
      <c r="AFU275" s="111"/>
      <c r="AFV275" s="111"/>
      <c r="AFW275" s="111"/>
      <c r="AFX275" s="111"/>
      <c r="AFY275" s="111"/>
      <c r="AFZ275" s="111"/>
      <c r="AGA275" s="111"/>
      <c r="AGB275" s="111"/>
      <c r="AGC275" s="111"/>
      <c r="AGD275" s="111"/>
      <c r="AGE275" s="111"/>
      <c r="AGF275" s="111"/>
      <c r="AGG275" s="111"/>
      <c r="AGH275" s="111"/>
      <c r="AGI275" s="111"/>
      <c r="AGJ275" s="111"/>
      <c r="AGK275" s="111"/>
      <c r="AGL275" s="111"/>
      <c r="AGM275" s="111"/>
      <c r="AGN275" s="111"/>
      <c r="AGO275" s="111"/>
      <c r="AGP275" s="111"/>
      <c r="AGQ275" s="111"/>
      <c r="AGR275" s="111"/>
      <c r="AGS275" s="111"/>
      <c r="AGT275" s="111"/>
      <c r="AGU275" s="111"/>
      <c r="AGV275" s="111"/>
      <c r="AGW275" s="111"/>
      <c r="AGX275" s="111"/>
      <c r="AGY275" s="111"/>
      <c r="AGZ275" s="111"/>
      <c r="AHA275" s="111"/>
      <c r="AHB275" s="111"/>
      <c r="AHC275" s="111"/>
      <c r="AHD275" s="111"/>
      <c r="AHE275" s="111"/>
      <c r="AHF275" s="111"/>
      <c r="AHG275" s="111"/>
      <c r="AHH275" s="111"/>
      <c r="AHI275" s="111"/>
      <c r="AHJ275" s="111"/>
      <c r="AHK275" s="111"/>
      <c r="AHL275" s="111"/>
      <c r="AHM275" s="111"/>
      <c r="AHN275" s="111"/>
      <c r="AHO275" s="111"/>
      <c r="AHP275" s="111"/>
      <c r="AHQ275" s="111"/>
      <c r="AHR275" s="111"/>
      <c r="AHS275" s="111"/>
      <c r="AHT275" s="111"/>
      <c r="AHU275" s="111"/>
      <c r="AHV275" s="111"/>
      <c r="AHW275" s="111"/>
    </row>
    <row r="276" spans="1:907" s="5" customFormat="1" ht="14.4" customHeight="1" x14ac:dyDescent="0.3">
      <c r="A276" s="83"/>
      <c r="B276" s="41" t="s">
        <v>405</v>
      </c>
      <c r="C276" s="33"/>
      <c r="D276" s="33"/>
      <c r="E276" s="55"/>
      <c r="F276" s="95"/>
      <c r="G276" s="95"/>
      <c r="H276" s="55"/>
      <c r="I276" s="33"/>
      <c r="J276" s="33"/>
      <c r="K276" s="36"/>
      <c r="L276" s="36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  <c r="AA276" s="111"/>
      <c r="AB276" s="111"/>
      <c r="AC276" s="111"/>
      <c r="AD276" s="111"/>
      <c r="AE276" s="111"/>
      <c r="AF276" s="111"/>
      <c r="AG276" s="111"/>
      <c r="AH276" s="111"/>
      <c r="AI276" s="111"/>
      <c r="AJ276" s="111"/>
      <c r="AK276" s="111"/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1"/>
      <c r="AV276" s="111"/>
      <c r="AW276" s="111"/>
      <c r="AX276" s="111"/>
      <c r="AY276" s="111"/>
      <c r="AZ276" s="111"/>
      <c r="BA276" s="111"/>
      <c r="BB276" s="111"/>
      <c r="BC276" s="111"/>
      <c r="BD276" s="111"/>
      <c r="BE276" s="111"/>
      <c r="BF276" s="111"/>
      <c r="BG276" s="111"/>
      <c r="BH276" s="111"/>
      <c r="BI276" s="111"/>
      <c r="BJ276" s="111"/>
      <c r="BK276" s="111"/>
      <c r="BL276" s="111"/>
      <c r="BM276" s="111"/>
      <c r="BN276" s="111"/>
      <c r="BO276" s="111"/>
      <c r="BP276" s="111"/>
      <c r="BQ276" s="111"/>
      <c r="BR276" s="111"/>
      <c r="BS276" s="111"/>
      <c r="BT276" s="111"/>
      <c r="BU276" s="111"/>
      <c r="BV276" s="111"/>
      <c r="BW276" s="111"/>
      <c r="BX276" s="111"/>
      <c r="BY276" s="111"/>
      <c r="BZ276" s="111"/>
      <c r="CA276" s="111"/>
      <c r="CB276" s="111"/>
      <c r="CC276" s="111"/>
      <c r="CD276" s="111"/>
      <c r="CE276" s="111"/>
      <c r="CF276" s="111"/>
      <c r="CG276" s="111"/>
      <c r="CH276" s="111"/>
      <c r="CI276" s="111"/>
      <c r="CJ276" s="111"/>
      <c r="CK276" s="111"/>
      <c r="CL276" s="111"/>
      <c r="CM276" s="111"/>
      <c r="CN276" s="111"/>
      <c r="CO276" s="111"/>
      <c r="CP276" s="111"/>
      <c r="CQ276" s="111"/>
      <c r="CR276" s="111"/>
      <c r="CS276" s="111"/>
      <c r="CT276" s="111"/>
      <c r="CU276" s="111"/>
      <c r="CV276" s="111"/>
      <c r="CW276" s="111"/>
      <c r="CX276" s="111"/>
      <c r="CY276" s="111"/>
      <c r="CZ276" s="111"/>
      <c r="DA276" s="111"/>
      <c r="DB276" s="111"/>
      <c r="DC276" s="111"/>
      <c r="DD276" s="111"/>
      <c r="DE276" s="111"/>
      <c r="DF276" s="111"/>
      <c r="DG276" s="111"/>
      <c r="DH276" s="111"/>
      <c r="DI276" s="111"/>
      <c r="DJ276" s="111"/>
      <c r="DK276" s="111"/>
      <c r="DL276" s="111"/>
      <c r="DM276" s="111"/>
      <c r="DN276" s="111"/>
      <c r="DO276" s="111"/>
      <c r="DP276" s="111"/>
      <c r="DQ276" s="111"/>
      <c r="DR276" s="111"/>
      <c r="DS276" s="111"/>
      <c r="DT276" s="111"/>
      <c r="DU276" s="111"/>
      <c r="DV276" s="111"/>
      <c r="DW276" s="111"/>
      <c r="DX276" s="111"/>
      <c r="DY276" s="111"/>
      <c r="DZ276" s="111"/>
      <c r="EA276" s="111"/>
      <c r="EB276" s="111"/>
      <c r="EC276" s="111"/>
      <c r="ED276" s="111"/>
      <c r="EE276" s="111"/>
      <c r="EF276" s="111"/>
      <c r="EG276" s="111"/>
      <c r="EH276" s="111"/>
      <c r="EI276" s="111"/>
      <c r="EJ276" s="111"/>
      <c r="EK276" s="111"/>
      <c r="EL276" s="111"/>
      <c r="EM276" s="111"/>
      <c r="EN276" s="111"/>
      <c r="EO276" s="111"/>
      <c r="EP276" s="111"/>
      <c r="EQ276" s="111"/>
      <c r="ER276" s="111"/>
      <c r="ES276" s="111"/>
      <c r="ET276" s="111"/>
      <c r="EU276" s="111"/>
      <c r="EV276" s="111"/>
      <c r="EW276" s="111"/>
      <c r="EX276" s="111"/>
      <c r="EY276" s="111"/>
      <c r="EZ276" s="111"/>
      <c r="FA276" s="111"/>
      <c r="FB276" s="111"/>
      <c r="FC276" s="111"/>
      <c r="FD276" s="111"/>
      <c r="FE276" s="111"/>
      <c r="FF276" s="111"/>
      <c r="FG276" s="111"/>
      <c r="FH276" s="111"/>
      <c r="FI276" s="111"/>
      <c r="FJ276" s="111"/>
      <c r="FK276" s="111"/>
      <c r="FL276" s="111"/>
      <c r="FM276" s="111"/>
      <c r="FN276" s="111"/>
      <c r="FO276" s="111"/>
      <c r="FP276" s="111"/>
      <c r="FQ276" s="111"/>
      <c r="FR276" s="111"/>
      <c r="FS276" s="111"/>
      <c r="FT276" s="111"/>
      <c r="FU276" s="111"/>
      <c r="FV276" s="111"/>
      <c r="FW276" s="111"/>
      <c r="FX276" s="111"/>
      <c r="FY276" s="111"/>
      <c r="FZ276" s="111"/>
      <c r="GA276" s="111"/>
      <c r="GB276" s="111"/>
      <c r="GC276" s="111"/>
      <c r="GD276" s="111"/>
      <c r="GE276" s="111"/>
      <c r="GF276" s="111"/>
      <c r="GG276" s="111"/>
      <c r="GH276" s="111"/>
      <c r="GI276" s="111"/>
      <c r="GJ276" s="111"/>
      <c r="GK276" s="111"/>
      <c r="GL276" s="111"/>
      <c r="GM276" s="111"/>
      <c r="GN276" s="111"/>
      <c r="GO276" s="111"/>
      <c r="GP276" s="111"/>
      <c r="GQ276" s="111"/>
      <c r="GR276" s="111"/>
      <c r="GS276" s="111"/>
      <c r="GT276" s="111"/>
      <c r="GU276" s="111"/>
      <c r="GV276" s="111"/>
      <c r="GW276" s="111"/>
      <c r="GX276" s="111"/>
      <c r="GY276" s="111"/>
      <c r="GZ276" s="111"/>
      <c r="HA276" s="111"/>
      <c r="HB276" s="111"/>
      <c r="HC276" s="111"/>
      <c r="HD276" s="111"/>
      <c r="HE276" s="111"/>
      <c r="HF276" s="111"/>
      <c r="HG276" s="111"/>
      <c r="HH276" s="111"/>
      <c r="HI276" s="111"/>
      <c r="HJ276" s="111"/>
      <c r="HK276" s="111"/>
      <c r="HL276" s="111"/>
      <c r="HM276" s="111"/>
      <c r="HN276" s="111"/>
      <c r="HO276" s="111"/>
      <c r="HP276" s="111"/>
      <c r="HQ276" s="111"/>
      <c r="HR276" s="111"/>
      <c r="HS276" s="111"/>
      <c r="HT276" s="111"/>
      <c r="HU276" s="111"/>
      <c r="HV276" s="111"/>
      <c r="HW276" s="111"/>
      <c r="HX276" s="111"/>
      <c r="HY276" s="111"/>
      <c r="HZ276" s="111"/>
      <c r="IA276" s="111"/>
      <c r="IB276" s="111"/>
      <c r="IC276" s="111"/>
      <c r="ID276" s="111"/>
      <c r="IE276" s="111"/>
      <c r="IF276" s="111"/>
      <c r="IG276" s="111"/>
      <c r="IH276" s="111"/>
      <c r="II276" s="111"/>
      <c r="IJ276" s="111"/>
      <c r="IK276" s="111"/>
      <c r="IL276" s="111"/>
      <c r="IM276" s="111"/>
      <c r="IN276" s="111"/>
      <c r="IO276" s="111"/>
      <c r="IP276" s="111"/>
      <c r="IQ276" s="111"/>
      <c r="IR276" s="111"/>
      <c r="IS276" s="111"/>
      <c r="IT276" s="111"/>
      <c r="IU276" s="111"/>
      <c r="IV276" s="111"/>
      <c r="IW276" s="111"/>
      <c r="IX276" s="111"/>
      <c r="IY276" s="111"/>
      <c r="IZ276" s="111"/>
      <c r="JA276" s="111"/>
      <c r="JB276" s="111"/>
      <c r="JC276" s="111"/>
      <c r="JD276" s="111"/>
      <c r="JE276" s="111"/>
      <c r="JF276" s="111"/>
      <c r="JG276" s="111"/>
      <c r="JH276" s="111"/>
      <c r="JI276" s="111"/>
      <c r="JJ276" s="111"/>
      <c r="JK276" s="111"/>
      <c r="JL276" s="111"/>
      <c r="JM276" s="111"/>
      <c r="JN276" s="111"/>
      <c r="JO276" s="111"/>
      <c r="JP276" s="111"/>
      <c r="JQ276" s="111"/>
      <c r="JR276" s="111"/>
      <c r="JS276" s="111"/>
      <c r="JT276" s="111"/>
      <c r="JU276" s="111"/>
      <c r="JV276" s="111"/>
      <c r="JW276" s="111"/>
      <c r="JX276" s="111"/>
      <c r="JY276" s="111"/>
      <c r="JZ276" s="111"/>
      <c r="KA276" s="111"/>
      <c r="KB276" s="111"/>
      <c r="KC276" s="111"/>
      <c r="KD276" s="111"/>
      <c r="KE276" s="111"/>
      <c r="KF276" s="111"/>
      <c r="KG276" s="111"/>
      <c r="KH276" s="111"/>
      <c r="KI276" s="111"/>
      <c r="KJ276" s="111"/>
      <c r="KK276" s="111"/>
      <c r="KL276" s="111"/>
      <c r="KM276" s="111"/>
      <c r="KN276" s="111"/>
      <c r="KO276" s="111"/>
      <c r="KP276" s="111"/>
      <c r="KQ276" s="111"/>
      <c r="KR276" s="111"/>
      <c r="KS276" s="111"/>
      <c r="KT276" s="111"/>
      <c r="KU276" s="111"/>
      <c r="KV276" s="111"/>
      <c r="KW276" s="111"/>
      <c r="KX276" s="111"/>
      <c r="KY276" s="111"/>
      <c r="KZ276" s="111"/>
      <c r="LA276" s="111"/>
      <c r="LB276" s="111"/>
      <c r="LC276" s="111"/>
      <c r="LD276" s="111"/>
      <c r="LE276" s="111"/>
      <c r="LF276" s="111"/>
      <c r="LG276" s="111"/>
      <c r="LH276" s="111"/>
      <c r="LI276" s="111"/>
      <c r="LJ276" s="111"/>
      <c r="LK276" s="111"/>
      <c r="LL276" s="111"/>
      <c r="LM276" s="111"/>
      <c r="LN276" s="111"/>
      <c r="LO276" s="111"/>
      <c r="LP276" s="111"/>
      <c r="LQ276" s="111"/>
      <c r="LR276" s="111"/>
      <c r="LS276" s="111"/>
      <c r="LT276" s="111"/>
      <c r="LU276" s="111"/>
      <c r="LV276" s="111"/>
      <c r="LW276" s="111"/>
      <c r="LX276" s="111"/>
      <c r="LY276" s="111"/>
      <c r="LZ276" s="111"/>
      <c r="MA276" s="111"/>
      <c r="MB276" s="111"/>
      <c r="MC276" s="111"/>
      <c r="MD276" s="111"/>
      <c r="ME276" s="111"/>
      <c r="MF276" s="111"/>
      <c r="MG276" s="111"/>
      <c r="MH276" s="111"/>
      <c r="MI276" s="111"/>
      <c r="MJ276" s="111"/>
      <c r="MK276" s="111"/>
      <c r="ML276" s="111"/>
      <c r="MM276" s="111"/>
      <c r="MN276" s="111"/>
      <c r="MO276" s="111"/>
      <c r="MP276" s="111"/>
      <c r="MQ276" s="111"/>
      <c r="MR276" s="111"/>
      <c r="MS276" s="111"/>
      <c r="MT276" s="111"/>
      <c r="MU276" s="111"/>
      <c r="MV276" s="111"/>
      <c r="MW276" s="111"/>
      <c r="MX276" s="111"/>
      <c r="MY276" s="111"/>
      <c r="MZ276" s="111"/>
      <c r="NA276" s="111"/>
      <c r="NB276" s="111"/>
      <c r="NC276" s="111"/>
      <c r="ND276" s="111"/>
      <c r="NE276" s="111"/>
      <c r="NF276" s="111"/>
      <c r="NG276" s="111"/>
      <c r="NH276" s="111"/>
      <c r="NI276" s="111"/>
      <c r="NJ276" s="111"/>
      <c r="NK276" s="111"/>
      <c r="NL276" s="111"/>
      <c r="NM276" s="111"/>
      <c r="NN276" s="111"/>
      <c r="NO276" s="111"/>
      <c r="NP276" s="111"/>
      <c r="NQ276" s="111"/>
      <c r="NR276" s="111"/>
      <c r="NS276" s="111"/>
      <c r="NT276" s="111"/>
      <c r="NU276" s="111"/>
      <c r="NV276" s="111"/>
      <c r="NW276" s="111"/>
      <c r="NX276" s="111"/>
      <c r="NY276" s="111"/>
      <c r="NZ276" s="111"/>
      <c r="OA276" s="111"/>
      <c r="OB276" s="111"/>
      <c r="OC276" s="111"/>
      <c r="OD276" s="111"/>
      <c r="OE276" s="111"/>
      <c r="OF276" s="111"/>
      <c r="OG276" s="111"/>
      <c r="OH276" s="111"/>
      <c r="OI276" s="111"/>
      <c r="OJ276" s="111"/>
      <c r="OK276" s="111"/>
      <c r="OL276" s="111"/>
      <c r="OM276" s="111"/>
      <c r="ON276" s="111"/>
      <c r="OO276" s="111"/>
      <c r="OP276" s="111"/>
      <c r="OQ276" s="111"/>
      <c r="OR276" s="111"/>
      <c r="OS276" s="111"/>
      <c r="OT276" s="111"/>
      <c r="OU276" s="111"/>
      <c r="OV276" s="111"/>
      <c r="OW276" s="111"/>
      <c r="OX276" s="111"/>
      <c r="OY276" s="111"/>
      <c r="OZ276" s="111"/>
      <c r="PA276" s="111"/>
      <c r="PB276" s="111"/>
      <c r="PC276" s="111"/>
      <c r="PD276" s="111"/>
      <c r="PE276" s="111"/>
      <c r="PF276" s="111"/>
      <c r="PG276" s="111"/>
      <c r="PH276" s="111"/>
      <c r="PI276" s="111"/>
      <c r="PJ276" s="111"/>
      <c r="PK276" s="111"/>
      <c r="PL276" s="111"/>
      <c r="PM276" s="111"/>
      <c r="PN276" s="111"/>
      <c r="PO276" s="111"/>
      <c r="PP276" s="111"/>
      <c r="PQ276" s="111"/>
      <c r="PR276" s="111"/>
      <c r="PS276" s="111"/>
      <c r="PT276" s="111"/>
      <c r="PU276" s="111"/>
      <c r="PV276" s="111"/>
      <c r="PW276" s="111"/>
      <c r="PX276" s="111"/>
      <c r="PY276" s="111"/>
      <c r="PZ276" s="111"/>
      <c r="QA276" s="111"/>
      <c r="QB276" s="111"/>
      <c r="QC276" s="111"/>
      <c r="QD276" s="111"/>
      <c r="QE276" s="111"/>
      <c r="QF276" s="111"/>
      <c r="QG276" s="111"/>
      <c r="QH276" s="111"/>
      <c r="QI276" s="111"/>
      <c r="QJ276" s="111"/>
      <c r="QK276" s="111"/>
      <c r="QL276" s="111"/>
      <c r="QM276" s="111"/>
      <c r="QN276" s="111"/>
      <c r="QO276" s="111"/>
      <c r="QP276" s="111"/>
      <c r="QQ276" s="111"/>
      <c r="QR276" s="111"/>
      <c r="QS276" s="111"/>
      <c r="QT276" s="111"/>
      <c r="QU276" s="111"/>
      <c r="QV276" s="111"/>
      <c r="QW276" s="111"/>
      <c r="QX276" s="111"/>
      <c r="QY276" s="111"/>
      <c r="QZ276" s="111"/>
      <c r="RA276" s="111"/>
      <c r="RB276" s="111"/>
      <c r="RC276" s="111"/>
      <c r="RD276" s="111"/>
      <c r="RE276" s="111"/>
      <c r="RF276" s="111"/>
      <c r="RG276" s="111"/>
      <c r="RH276" s="111"/>
      <c r="RI276" s="111"/>
      <c r="RJ276" s="111"/>
      <c r="RK276" s="111"/>
      <c r="RL276" s="111"/>
      <c r="RM276" s="111"/>
      <c r="RN276" s="111"/>
      <c r="RO276" s="111"/>
      <c r="RP276" s="111"/>
      <c r="RQ276" s="111"/>
      <c r="RR276" s="111"/>
      <c r="RS276" s="111"/>
      <c r="RT276" s="111"/>
      <c r="RU276" s="111"/>
      <c r="RV276" s="111"/>
      <c r="RW276" s="111"/>
      <c r="RX276" s="111"/>
      <c r="RY276" s="111"/>
      <c r="RZ276" s="111"/>
      <c r="SA276" s="111"/>
      <c r="SB276" s="111"/>
      <c r="SC276" s="111"/>
      <c r="SD276" s="111"/>
      <c r="SE276" s="111"/>
      <c r="SF276" s="111"/>
      <c r="SG276" s="111"/>
      <c r="SH276" s="111"/>
      <c r="SI276" s="111"/>
      <c r="SJ276" s="111"/>
      <c r="SK276" s="111"/>
      <c r="SL276" s="111"/>
      <c r="SM276" s="111"/>
      <c r="SN276" s="111"/>
      <c r="SO276" s="111"/>
      <c r="SP276" s="111"/>
      <c r="SQ276" s="111"/>
      <c r="SR276" s="111"/>
      <c r="SS276" s="111"/>
      <c r="ST276" s="111"/>
      <c r="SU276" s="111"/>
      <c r="SV276" s="111"/>
      <c r="SW276" s="111"/>
      <c r="SX276" s="111"/>
      <c r="SY276" s="111"/>
      <c r="SZ276" s="111"/>
      <c r="TA276" s="111"/>
      <c r="TB276" s="111"/>
      <c r="TC276" s="111"/>
      <c r="TD276" s="111"/>
      <c r="TE276" s="111"/>
      <c r="TF276" s="111"/>
      <c r="TG276" s="111"/>
      <c r="TH276" s="111"/>
      <c r="TI276" s="111"/>
      <c r="TJ276" s="111"/>
      <c r="TK276" s="111"/>
      <c r="TL276" s="111"/>
      <c r="TM276" s="111"/>
      <c r="TN276" s="111"/>
      <c r="TO276" s="111"/>
      <c r="TP276" s="111"/>
      <c r="TQ276" s="111"/>
      <c r="TR276" s="111"/>
      <c r="TS276" s="111"/>
      <c r="TT276" s="111"/>
      <c r="TU276" s="111"/>
      <c r="TV276" s="111"/>
      <c r="TW276" s="111"/>
      <c r="TX276" s="111"/>
      <c r="TY276" s="111"/>
      <c r="TZ276" s="111"/>
      <c r="UA276" s="111"/>
      <c r="UB276" s="111"/>
      <c r="UC276" s="111"/>
      <c r="UD276" s="111"/>
      <c r="UE276" s="111"/>
      <c r="UF276" s="111"/>
      <c r="UG276" s="111"/>
      <c r="UH276" s="111"/>
      <c r="UI276" s="111"/>
      <c r="UJ276" s="111"/>
      <c r="UK276" s="111"/>
      <c r="UL276" s="111"/>
      <c r="UM276" s="111"/>
      <c r="UN276" s="111"/>
      <c r="UO276" s="111"/>
      <c r="UP276" s="111"/>
      <c r="UQ276" s="111"/>
      <c r="UR276" s="111"/>
      <c r="US276" s="111"/>
      <c r="UT276" s="111"/>
      <c r="UU276" s="111"/>
      <c r="UV276" s="111"/>
      <c r="UW276" s="111"/>
      <c r="UX276" s="111"/>
      <c r="UY276" s="111"/>
      <c r="UZ276" s="111"/>
      <c r="VA276" s="111"/>
      <c r="VB276" s="111"/>
      <c r="VC276" s="111"/>
      <c r="VD276" s="111"/>
      <c r="VE276" s="111"/>
      <c r="VF276" s="111"/>
      <c r="VG276" s="111"/>
      <c r="VH276" s="111"/>
      <c r="VI276" s="111"/>
      <c r="VJ276" s="111"/>
      <c r="VK276" s="111"/>
      <c r="VL276" s="111"/>
      <c r="VM276" s="111"/>
      <c r="VN276" s="111"/>
      <c r="VO276" s="111"/>
      <c r="VP276" s="111"/>
      <c r="VQ276" s="111"/>
      <c r="VR276" s="111"/>
      <c r="VS276" s="111"/>
      <c r="VT276" s="111"/>
      <c r="VU276" s="111"/>
      <c r="VV276" s="111"/>
      <c r="VW276" s="111"/>
      <c r="VX276" s="111"/>
      <c r="VY276" s="111"/>
      <c r="VZ276" s="111"/>
      <c r="WA276" s="111"/>
      <c r="WB276" s="111"/>
      <c r="WC276" s="111"/>
      <c r="WD276" s="111"/>
      <c r="WE276" s="111"/>
      <c r="WF276" s="111"/>
      <c r="WG276" s="111"/>
      <c r="WH276" s="111"/>
      <c r="WI276" s="111"/>
      <c r="WJ276" s="111"/>
      <c r="WK276" s="111"/>
      <c r="WL276" s="111"/>
      <c r="WM276" s="111"/>
      <c r="WN276" s="111"/>
      <c r="WO276" s="111"/>
      <c r="WP276" s="111"/>
      <c r="WQ276" s="111"/>
      <c r="WR276" s="111"/>
      <c r="WS276" s="111"/>
      <c r="WT276" s="111"/>
      <c r="WU276" s="111"/>
      <c r="WV276" s="111"/>
      <c r="WW276" s="111"/>
      <c r="WX276" s="111"/>
      <c r="WY276" s="111"/>
      <c r="WZ276" s="111"/>
      <c r="XA276" s="111"/>
      <c r="XB276" s="111"/>
      <c r="XC276" s="111"/>
      <c r="XD276" s="111"/>
      <c r="XE276" s="111"/>
      <c r="XF276" s="111"/>
      <c r="XG276" s="111"/>
      <c r="XH276" s="111"/>
      <c r="XI276" s="111"/>
      <c r="XJ276" s="111"/>
      <c r="XK276" s="111"/>
      <c r="XL276" s="111"/>
      <c r="XM276" s="111"/>
      <c r="XN276" s="111"/>
      <c r="XO276" s="111"/>
      <c r="XP276" s="111"/>
      <c r="XQ276" s="111"/>
      <c r="XR276" s="111"/>
      <c r="XS276" s="111"/>
      <c r="XT276" s="111"/>
      <c r="XU276" s="111"/>
      <c r="XV276" s="111"/>
      <c r="XW276" s="111"/>
      <c r="XX276" s="111"/>
      <c r="XY276" s="111"/>
      <c r="XZ276" s="111"/>
      <c r="YA276" s="111"/>
      <c r="YB276" s="111"/>
      <c r="YC276" s="111"/>
      <c r="YD276" s="111"/>
      <c r="YE276" s="111"/>
      <c r="YF276" s="111"/>
      <c r="YG276" s="111"/>
      <c r="YH276" s="111"/>
      <c r="YI276" s="111"/>
      <c r="YJ276" s="111"/>
      <c r="YK276" s="111"/>
      <c r="YL276" s="111"/>
      <c r="YM276" s="111"/>
      <c r="YN276" s="111"/>
      <c r="YO276" s="111"/>
      <c r="YP276" s="111"/>
      <c r="YQ276" s="111"/>
      <c r="YR276" s="111"/>
      <c r="YS276" s="111"/>
      <c r="YT276" s="111"/>
      <c r="YU276" s="111"/>
      <c r="YV276" s="111"/>
      <c r="YW276" s="111"/>
      <c r="YX276" s="111"/>
      <c r="YY276" s="111"/>
      <c r="YZ276" s="111"/>
      <c r="ZA276" s="111"/>
      <c r="ZB276" s="111"/>
      <c r="ZC276" s="111"/>
      <c r="ZD276" s="111"/>
      <c r="ZE276" s="111"/>
      <c r="ZF276" s="111"/>
      <c r="ZG276" s="111"/>
      <c r="ZH276" s="111"/>
      <c r="ZI276" s="111"/>
      <c r="ZJ276" s="111"/>
      <c r="ZK276" s="111"/>
      <c r="ZL276" s="111"/>
      <c r="ZM276" s="111"/>
      <c r="ZN276" s="111"/>
      <c r="ZO276" s="111"/>
      <c r="ZP276" s="111"/>
      <c r="ZQ276" s="111"/>
      <c r="ZR276" s="111"/>
      <c r="ZS276" s="111"/>
      <c r="ZT276" s="111"/>
      <c r="ZU276" s="111"/>
      <c r="ZV276" s="111"/>
      <c r="ZW276" s="111"/>
      <c r="ZX276" s="111"/>
      <c r="ZY276" s="111"/>
      <c r="ZZ276" s="111"/>
      <c r="AAA276" s="111"/>
      <c r="AAB276" s="111"/>
      <c r="AAC276" s="111"/>
      <c r="AAD276" s="111"/>
      <c r="AAE276" s="111"/>
      <c r="AAF276" s="111"/>
      <c r="AAG276" s="111"/>
      <c r="AAH276" s="111"/>
      <c r="AAI276" s="111"/>
      <c r="AAJ276" s="111"/>
      <c r="AAK276" s="111"/>
      <c r="AAL276" s="111"/>
      <c r="AAM276" s="111"/>
      <c r="AAN276" s="111"/>
      <c r="AAO276" s="111"/>
      <c r="AAP276" s="111"/>
      <c r="AAQ276" s="111"/>
      <c r="AAR276" s="111"/>
      <c r="AAS276" s="111"/>
      <c r="AAT276" s="111"/>
      <c r="AAU276" s="111"/>
      <c r="AAV276" s="111"/>
      <c r="AAW276" s="111"/>
      <c r="AAX276" s="111"/>
      <c r="AAY276" s="111"/>
      <c r="AAZ276" s="111"/>
      <c r="ABA276" s="111"/>
      <c r="ABB276" s="111"/>
      <c r="ABC276" s="111"/>
      <c r="ABD276" s="111"/>
      <c r="ABE276" s="111"/>
      <c r="ABF276" s="111"/>
      <c r="ABG276" s="111"/>
      <c r="ABH276" s="111"/>
      <c r="ABI276" s="111"/>
      <c r="ABJ276" s="111"/>
      <c r="ABK276" s="111"/>
      <c r="ABL276" s="111"/>
      <c r="ABM276" s="111"/>
      <c r="ABN276" s="111"/>
      <c r="ABO276" s="111"/>
      <c r="ABP276" s="111"/>
      <c r="ABQ276" s="111"/>
      <c r="ABR276" s="111"/>
      <c r="ABS276" s="111"/>
      <c r="ABT276" s="111"/>
      <c r="ABU276" s="111"/>
      <c r="ABV276" s="111"/>
      <c r="ABW276" s="111"/>
      <c r="ABX276" s="111"/>
      <c r="ABY276" s="111"/>
      <c r="ABZ276" s="111"/>
      <c r="ACA276" s="111"/>
      <c r="ACB276" s="111"/>
      <c r="ACC276" s="111"/>
      <c r="ACD276" s="111"/>
      <c r="ACE276" s="111"/>
      <c r="ACF276" s="111"/>
      <c r="ACG276" s="111"/>
      <c r="ACH276" s="111"/>
      <c r="ACI276" s="111"/>
      <c r="ACJ276" s="111"/>
      <c r="ACK276" s="111"/>
      <c r="ACL276" s="111"/>
      <c r="ACM276" s="111"/>
      <c r="ACN276" s="111"/>
      <c r="ACO276" s="111"/>
      <c r="ACP276" s="111"/>
      <c r="ACQ276" s="111"/>
      <c r="ACR276" s="111"/>
      <c r="ACS276" s="111"/>
      <c r="ACT276" s="111"/>
      <c r="ACU276" s="111"/>
      <c r="ACV276" s="111"/>
      <c r="ACW276" s="111"/>
      <c r="ACX276" s="111"/>
      <c r="ACY276" s="111"/>
      <c r="ACZ276" s="111"/>
      <c r="ADA276" s="111"/>
      <c r="ADB276" s="111"/>
      <c r="ADC276" s="111"/>
      <c r="ADD276" s="111"/>
      <c r="ADE276" s="111"/>
      <c r="ADF276" s="111"/>
      <c r="ADG276" s="111"/>
      <c r="ADH276" s="111"/>
      <c r="ADI276" s="111"/>
      <c r="ADJ276" s="111"/>
      <c r="ADK276" s="111"/>
      <c r="ADL276" s="111"/>
      <c r="ADM276" s="111"/>
      <c r="ADN276" s="111"/>
      <c r="ADO276" s="111"/>
      <c r="ADP276" s="111"/>
      <c r="ADQ276" s="111"/>
      <c r="ADR276" s="111"/>
      <c r="ADS276" s="111"/>
      <c r="ADT276" s="111"/>
      <c r="ADU276" s="111"/>
      <c r="ADV276" s="111"/>
      <c r="ADW276" s="111"/>
      <c r="ADX276" s="111"/>
      <c r="ADY276" s="111"/>
      <c r="ADZ276" s="111"/>
      <c r="AEA276" s="111"/>
      <c r="AEB276" s="111"/>
      <c r="AEC276" s="111"/>
      <c r="AED276" s="111"/>
      <c r="AEE276" s="111"/>
      <c r="AEF276" s="111"/>
      <c r="AEG276" s="111"/>
      <c r="AEH276" s="111"/>
      <c r="AEI276" s="111"/>
      <c r="AEJ276" s="111"/>
      <c r="AEK276" s="111"/>
      <c r="AEL276" s="111"/>
      <c r="AEM276" s="111"/>
      <c r="AEN276" s="111"/>
      <c r="AEO276" s="111"/>
      <c r="AEP276" s="111"/>
      <c r="AEQ276" s="111"/>
      <c r="AER276" s="111"/>
      <c r="AES276" s="111"/>
      <c r="AET276" s="111"/>
      <c r="AEU276" s="111"/>
      <c r="AEV276" s="111"/>
      <c r="AEW276" s="111"/>
      <c r="AEX276" s="111"/>
      <c r="AEY276" s="111"/>
      <c r="AEZ276" s="111"/>
      <c r="AFA276" s="111"/>
      <c r="AFB276" s="111"/>
      <c r="AFC276" s="111"/>
      <c r="AFD276" s="111"/>
      <c r="AFE276" s="111"/>
      <c r="AFF276" s="111"/>
      <c r="AFG276" s="111"/>
      <c r="AFH276" s="111"/>
      <c r="AFI276" s="111"/>
      <c r="AFJ276" s="111"/>
      <c r="AFK276" s="111"/>
      <c r="AFL276" s="111"/>
      <c r="AFM276" s="111"/>
      <c r="AFN276" s="111"/>
      <c r="AFO276" s="111"/>
      <c r="AFP276" s="111"/>
      <c r="AFQ276" s="111"/>
      <c r="AFR276" s="111"/>
      <c r="AFS276" s="111"/>
      <c r="AFT276" s="111"/>
      <c r="AFU276" s="111"/>
      <c r="AFV276" s="111"/>
      <c r="AFW276" s="111"/>
      <c r="AFX276" s="111"/>
      <c r="AFY276" s="111"/>
      <c r="AFZ276" s="111"/>
      <c r="AGA276" s="111"/>
      <c r="AGB276" s="111"/>
      <c r="AGC276" s="111"/>
      <c r="AGD276" s="111"/>
      <c r="AGE276" s="111"/>
      <c r="AGF276" s="111"/>
      <c r="AGG276" s="111"/>
      <c r="AGH276" s="111"/>
      <c r="AGI276" s="111"/>
      <c r="AGJ276" s="111"/>
      <c r="AGK276" s="111"/>
      <c r="AGL276" s="111"/>
      <c r="AGM276" s="111"/>
      <c r="AGN276" s="111"/>
      <c r="AGO276" s="111"/>
      <c r="AGP276" s="111"/>
      <c r="AGQ276" s="111"/>
      <c r="AGR276" s="111"/>
      <c r="AGS276" s="111"/>
      <c r="AGT276" s="111"/>
      <c r="AGU276" s="111"/>
      <c r="AGV276" s="111"/>
      <c r="AGW276" s="111"/>
      <c r="AGX276" s="111"/>
      <c r="AGY276" s="111"/>
      <c r="AGZ276" s="111"/>
      <c r="AHA276" s="111"/>
      <c r="AHB276" s="111"/>
      <c r="AHC276" s="111"/>
      <c r="AHD276" s="111"/>
      <c r="AHE276" s="111"/>
      <c r="AHF276" s="111"/>
      <c r="AHG276" s="111"/>
      <c r="AHH276" s="111"/>
      <c r="AHI276" s="111"/>
      <c r="AHJ276" s="111"/>
      <c r="AHK276" s="111"/>
      <c r="AHL276" s="111"/>
      <c r="AHM276" s="111"/>
      <c r="AHN276" s="111"/>
      <c r="AHO276" s="111"/>
      <c r="AHP276" s="111"/>
      <c r="AHQ276" s="111"/>
      <c r="AHR276" s="111"/>
      <c r="AHS276" s="111"/>
      <c r="AHT276" s="111"/>
      <c r="AHU276" s="111"/>
      <c r="AHV276" s="111"/>
      <c r="AHW276" s="111"/>
    </row>
    <row r="277" spans="1:907" ht="23.1" customHeight="1" x14ac:dyDescent="0.25">
      <c r="A277" s="122"/>
      <c r="B277" s="8" t="e" vm="227">
        <v>#VALUE!</v>
      </c>
      <c r="C277" s="24">
        <v>47925</v>
      </c>
      <c r="D277" s="25" t="s">
        <v>406</v>
      </c>
      <c r="E277" s="89">
        <v>6</v>
      </c>
      <c r="F277" s="90">
        <f>4.6*6</f>
        <v>27.599999999999998</v>
      </c>
      <c r="G277" s="92">
        <f>F277/1.06</f>
        <v>26.037735849056599</v>
      </c>
      <c r="H277" s="53">
        <v>0.06</v>
      </c>
      <c r="I277" s="22"/>
      <c r="J277" s="18">
        <f t="shared" si="25"/>
        <v>0</v>
      </c>
      <c r="K277" s="18">
        <f t="shared" si="28"/>
        <v>0</v>
      </c>
      <c r="L277" s="16" t="s">
        <v>75</v>
      </c>
    </row>
    <row r="278" spans="1:907" ht="23.1" customHeight="1" x14ac:dyDescent="0.25">
      <c r="A278" s="123"/>
      <c r="B278" s="9" t="e" vm="228">
        <v>#VALUE!</v>
      </c>
      <c r="C278" s="26">
        <v>47926</v>
      </c>
      <c r="D278" s="17" t="s">
        <v>407</v>
      </c>
      <c r="E278" s="91">
        <v>6</v>
      </c>
      <c r="F278" s="92">
        <v>30</v>
      </c>
      <c r="G278" s="92">
        <f>F278/1.06</f>
        <v>28.30188679245283</v>
      </c>
      <c r="H278" s="53">
        <v>0.06</v>
      </c>
      <c r="I278" s="23"/>
      <c r="J278" s="18">
        <f t="shared" si="25"/>
        <v>0</v>
      </c>
      <c r="K278" s="18">
        <f t="shared" si="28"/>
        <v>0</v>
      </c>
      <c r="L278" s="2" t="s">
        <v>75</v>
      </c>
    </row>
    <row r="279" spans="1:907" ht="23.1" customHeight="1" x14ac:dyDescent="0.25">
      <c r="A279" s="81"/>
      <c r="B279" s="9" t="e" vm="229">
        <v>#VALUE!</v>
      </c>
      <c r="C279" s="26">
        <v>27154</v>
      </c>
      <c r="D279" s="17" t="s">
        <v>408</v>
      </c>
      <c r="E279" s="91">
        <v>12</v>
      </c>
      <c r="F279" s="92">
        <v>29.400000000000002</v>
      </c>
      <c r="G279" s="92">
        <v>27.735849056603776</v>
      </c>
      <c r="H279" s="53">
        <v>0.06</v>
      </c>
      <c r="I279" s="23"/>
      <c r="J279" s="18">
        <f t="shared" si="25"/>
        <v>0</v>
      </c>
      <c r="K279" s="18">
        <f t="shared" si="28"/>
        <v>0</v>
      </c>
      <c r="L279" s="2" t="s">
        <v>409</v>
      </c>
    </row>
    <row r="280" spans="1:907" ht="23.1" customHeight="1" x14ac:dyDescent="0.25">
      <c r="A280" s="81"/>
      <c r="B280" s="9" t="e" vm="230">
        <v>#VALUE!</v>
      </c>
      <c r="C280" s="26">
        <v>28605</v>
      </c>
      <c r="D280" s="17" t="s">
        <v>410</v>
      </c>
      <c r="E280" s="91">
        <v>12</v>
      </c>
      <c r="F280" s="92">
        <v>48</v>
      </c>
      <c r="G280" s="92">
        <v>45.283018867924525</v>
      </c>
      <c r="H280" s="53">
        <v>0.06</v>
      </c>
      <c r="I280" s="23"/>
      <c r="J280" s="18">
        <f t="shared" si="25"/>
        <v>0</v>
      </c>
      <c r="K280" s="18">
        <f t="shared" si="28"/>
        <v>0</v>
      </c>
      <c r="L280" s="2" t="s">
        <v>68</v>
      </c>
    </row>
    <row r="281" spans="1:907" ht="23.1" customHeight="1" x14ac:dyDescent="0.25">
      <c r="A281" s="81"/>
      <c r="B281" s="9" t="e" vm="231">
        <v>#VALUE!</v>
      </c>
      <c r="C281" s="26">
        <v>88364</v>
      </c>
      <c r="D281" s="17" t="s">
        <v>411</v>
      </c>
      <c r="E281" s="91">
        <v>6</v>
      </c>
      <c r="F281" s="92">
        <f>4.25*6</f>
        <v>25.5</v>
      </c>
      <c r="G281" s="92">
        <f>F281/1.06</f>
        <v>24.056603773584904</v>
      </c>
      <c r="H281" s="53">
        <v>0.06</v>
      </c>
      <c r="I281" s="23"/>
      <c r="J281" s="18">
        <f t="shared" si="25"/>
        <v>0</v>
      </c>
      <c r="K281" s="18">
        <f t="shared" si="28"/>
        <v>0</v>
      </c>
      <c r="L281" s="2" t="s">
        <v>152</v>
      </c>
    </row>
    <row r="282" spans="1:907" ht="23.1" customHeight="1" x14ac:dyDescent="0.25">
      <c r="A282" s="81"/>
      <c r="B282" s="9" t="e" vm="232">
        <v>#VALUE!</v>
      </c>
      <c r="C282" s="26">
        <v>88018</v>
      </c>
      <c r="D282" s="17" t="s">
        <v>412</v>
      </c>
      <c r="E282" s="91">
        <v>6</v>
      </c>
      <c r="F282" s="92">
        <f>4.9*6</f>
        <v>29.400000000000002</v>
      </c>
      <c r="G282" s="92">
        <f>F282/1.06</f>
        <v>27.735849056603776</v>
      </c>
      <c r="H282" s="53">
        <v>0.06</v>
      </c>
      <c r="I282" s="23"/>
      <c r="J282" s="18">
        <f t="shared" si="25"/>
        <v>0</v>
      </c>
      <c r="K282" s="18">
        <f t="shared" si="28"/>
        <v>0</v>
      </c>
      <c r="L282" s="2" t="s">
        <v>152</v>
      </c>
    </row>
    <row r="283" spans="1:907" ht="23.1" customHeight="1" x14ac:dyDescent="0.25">
      <c r="A283" s="81"/>
      <c r="B283" s="9" t="e" vm="233">
        <v>#VALUE!</v>
      </c>
      <c r="C283" s="26">
        <v>88502</v>
      </c>
      <c r="D283" s="17" t="s">
        <v>413</v>
      </c>
      <c r="E283" s="91">
        <v>6</v>
      </c>
      <c r="F283" s="92">
        <f>5.95*6</f>
        <v>35.700000000000003</v>
      </c>
      <c r="G283" s="92">
        <f t="shared" ref="G283:G284" si="29">F283/1.06</f>
        <v>33.679245283018872</v>
      </c>
      <c r="H283" s="53">
        <v>0.06</v>
      </c>
      <c r="I283" s="23"/>
      <c r="J283" s="18">
        <f t="shared" si="25"/>
        <v>0</v>
      </c>
      <c r="K283" s="18">
        <f t="shared" si="28"/>
        <v>0</v>
      </c>
      <c r="L283" s="2" t="s">
        <v>152</v>
      </c>
    </row>
    <row r="284" spans="1:907" ht="23.1" customHeight="1" x14ac:dyDescent="0.25">
      <c r="A284" s="82"/>
      <c r="B284" s="37" t="e" vm="234">
        <v>#VALUE!</v>
      </c>
      <c r="C284" s="38">
        <v>88427</v>
      </c>
      <c r="D284" s="39" t="s">
        <v>414</v>
      </c>
      <c r="E284" s="93">
        <v>6</v>
      </c>
      <c r="F284" s="94">
        <f>3.95*6</f>
        <v>23.700000000000003</v>
      </c>
      <c r="G284" s="92">
        <f t="shared" si="29"/>
        <v>22.358490566037737</v>
      </c>
      <c r="H284" s="54">
        <v>0.06</v>
      </c>
      <c r="I284" s="40"/>
      <c r="J284" s="20">
        <f t="shared" si="25"/>
        <v>0</v>
      </c>
      <c r="K284" s="20">
        <f t="shared" si="28"/>
        <v>0</v>
      </c>
      <c r="L284" s="13" t="s">
        <v>152</v>
      </c>
    </row>
    <row r="285" spans="1:907" ht="14.4" customHeight="1" x14ac:dyDescent="0.3">
      <c r="A285" s="84"/>
      <c r="B285" s="46" t="s">
        <v>415</v>
      </c>
      <c r="C285" s="47"/>
      <c r="D285" s="47"/>
      <c r="E285" s="56"/>
      <c r="F285" s="96"/>
      <c r="G285" s="96"/>
      <c r="H285" s="56"/>
      <c r="I285" s="47"/>
      <c r="J285" s="47"/>
      <c r="K285" s="49"/>
      <c r="L285" s="49"/>
    </row>
    <row r="286" spans="1:907" ht="23.1" customHeight="1" x14ac:dyDescent="0.25">
      <c r="A286" s="122"/>
      <c r="B286" s="8" t="e" vm="235">
        <v>#VALUE!</v>
      </c>
      <c r="C286" s="24">
        <v>25618</v>
      </c>
      <c r="D286" s="25" t="s">
        <v>416</v>
      </c>
      <c r="E286" s="89">
        <v>18</v>
      </c>
      <c r="F286" s="90">
        <v>94.5</v>
      </c>
      <c r="G286" s="90">
        <v>89.15094339622641</v>
      </c>
      <c r="H286" s="52">
        <v>0.06</v>
      </c>
      <c r="I286" s="22"/>
      <c r="J286" s="18">
        <f t="shared" si="25"/>
        <v>0</v>
      </c>
      <c r="K286" s="18">
        <f t="shared" si="28"/>
        <v>0</v>
      </c>
      <c r="L286" s="16" t="s">
        <v>355</v>
      </c>
    </row>
    <row r="287" spans="1:907" ht="23.1" customHeight="1" x14ac:dyDescent="0.25">
      <c r="A287" s="123"/>
      <c r="B287" s="9" t="e" vm="236">
        <v>#VALUE!</v>
      </c>
      <c r="C287" s="26">
        <v>25628</v>
      </c>
      <c r="D287" s="17" t="s">
        <v>417</v>
      </c>
      <c r="E287" s="91">
        <v>8</v>
      </c>
      <c r="F287" s="92">
        <v>39.6</v>
      </c>
      <c r="G287" s="92">
        <v>37.358490566037737</v>
      </c>
      <c r="H287" s="53">
        <v>0.06</v>
      </c>
      <c r="I287" s="23"/>
      <c r="J287" s="18">
        <f t="shared" si="25"/>
        <v>0</v>
      </c>
      <c r="K287" s="18">
        <f t="shared" si="28"/>
        <v>0</v>
      </c>
      <c r="L287" s="2" t="s">
        <v>418</v>
      </c>
    </row>
    <row r="288" spans="1:907" ht="23.1" customHeight="1" x14ac:dyDescent="0.25">
      <c r="A288" s="123"/>
      <c r="B288" s="9" t="e" vm="237">
        <v>#VALUE!</v>
      </c>
      <c r="C288" s="26">
        <v>25629</v>
      </c>
      <c r="D288" s="17" t="s">
        <v>419</v>
      </c>
      <c r="E288" s="91">
        <v>8</v>
      </c>
      <c r="F288" s="92">
        <v>39.6</v>
      </c>
      <c r="G288" s="92">
        <v>37.358490566037737</v>
      </c>
      <c r="H288" s="53">
        <v>0.06</v>
      </c>
      <c r="I288" s="23"/>
      <c r="J288" s="18">
        <f t="shared" si="25"/>
        <v>0</v>
      </c>
      <c r="K288" s="18">
        <f t="shared" si="28"/>
        <v>0</v>
      </c>
      <c r="L288" s="2" t="s">
        <v>420</v>
      </c>
    </row>
    <row r="289" spans="1:12" ht="23.1" customHeight="1" x14ac:dyDescent="0.25">
      <c r="A289" s="123"/>
      <c r="B289" s="9"/>
      <c r="C289" s="26" t="s">
        <v>421</v>
      </c>
      <c r="D289" s="17" t="s">
        <v>422</v>
      </c>
      <c r="E289" s="91">
        <v>8</v>
      </c>
      <c r="F289" s="92">
        <f>3.95*8</f>
        <v>31.6</v>
      </c>
      <c r="G289" s="92">
        <f>F289/1.06</f>
        <v>29.811320754716981</v>
      </c>
      <c r="H289" s="53">
        <v>0.06</v>
      </c>
      <c r="I289" s="23"/>
      <c r="J289" s="18">
        <f t="shared" si="25"/>
        <v>0</v>
      </c>
      <c r="K289" s="18">
        <f t="shared" si="28"/>
        <v>0</v>
      </c>
      <c r="L289" s="2" t="s">
        <v>393</v>
      </c>
    </row>
    <row r="290" spans="1:12" ht="23.1" customHeight="1" x14ac:dyDescent="0.25">
      <c r="A290" s="123"/>
      <c r="B290" s="9" t="e" vm="238">
        <v>#VALUE!</v>
      </c>
      <c r="C290" s="26">
        <v>25731</v>
      </c>
      <c r="D290" s="17" t="s">
        <v>423</v>
      </c>
      <c r="E290" s="91">
        <v>8</v>
      </c>
      <c r="F290" s="92">
        <v>29.6</v>
      </c>
      <c r="G290" s="92">
        <v>27.924528301886792</v>
      </c>
      <c r="H290" s="53">
        <v>0.06</v>
      </c>
      <c r="I290" s="23"/>
      <c r="J290" s="18">
        <f t="shared" si="25"/>
        <v>0</v>
      </c>
      <c r="K290" s="18">
        <f t="shared" si="28"/>
        <v>0</v>
      </c>
      <c r="L290" s="2" t="s">
        <v>424</v>
      </c>
    </row>
    <row r="291" spans="1:12" ht="23.1" customHeight="1" x14ac:dyDescent="0.3">
      <c r="A291" s="123"/>
      <c r="B291" s="12" t="e" vm="239">
        <v>#VALUE!</v>
      </c>
      <c r="C291" s="26">
        <v>25730</v>
      </c>
      <c r="D291" s="17" t="s">
        <v>425</v>
      </c>
      <c r="E291" s="91">
        <v>8</v>
      </c>
      <c r="F291" s="92">
        <v>37.6</v>
      </c>
      <c r="G291" s="92">
        <v>35.471698113207545</v>
      </c>
      <c r="H291" s="53">
        <v>0.06</v>
      </c>
      <c r="I291" s="23"/>
      <c r="J291" s="18">
        <f t="shared" si="25"/>
        <v>0</v>
      </c>
      <c r="K291" s="18">
        <f t="shared" si="28"/>
        <v>0</v>
      </c>
      <c r="L291" s="2" t="s">
        <v>426</v>
      </c>
    </row>
    <row r="292" spans="1:12" ht="23.1" customHeight="1" x14ac:dyDescent="0.25">
      <c r="A292" s="81"/>
      <c r="B292" s="9" t="e" vm="240">
        <v>#VALUE!</v>
      </c>
      <c r="C292" s="26">
        <v>88336</v>
      </c>
      <c r="D292" s="17" t="s">
        <v>427</v>
      </c>
      <c r="E292" s="91">
        <v>6</v>
      </c>
      <c r="F292" s="92">
        <f>8.5*6</f>
        <v>51</v>
      </c>
      <c r="G292" s="92">
        <f>F292/1.06</f>
        <v>48.113207547169807</v>
      </c>
      <c r="H292" s="53">
        <v>0.06</v>
      </c>
      <c r="I292" s="23"/>
      <c r="J292" s="18">
        <f t="shared" si="25"/>
        <v>0</v>
      </c>
      <c r="K292" s="18">
        <f t="shared" si="28"/>
        <v>0</v>
      </c>
      <c r="L292" s="2" t="s">
        <v>152</v>
      </c>
    </row>
    <row r="293" spans="1:12" ht="23.1" customHeight="1" x14ac:dyDescent="0.25">
      <c r="A293" s="81"/>
      <c r="B293" s="9" t="e" vm="241">
        <v>#VALUE!</v>
      </c>
      <c r="C293" s="26">
        <v>28814</v>
      </c>
      <c r="D293" s="17" t="s">
        <v>428</v>
      </c>
      <c r="E293" s="91">
        <v>12</v>
      </c>
      <c r="F293" s="92">
        <v>54.599999999999994</v>
      </c>
      <c r="G293" s="92">
        <v>51.50943396226414</v>
      </c>
      <c r="H293" s="53">
        <v>0.06</v>
      </c>
      <c r="I293" s="23"/>
      <c r="J293" s="18">
        <f t="shared" si="25"/>
        <v>0</v>
      </c>
      <c r="K293" s="18">
        <f t="shared" si="28"/>
        <v>0</v>
      </c>
      <c r="L293" s="2" t="s">
        <v>68</v>
      </c>
    </row>
    <row r="294" spans="1:12" ht="23.1" customHeight="1" x14ac:dyDescent="0.25">
      <c r="A294" s="81"/>
      <c r="B294" s="9" t="e" vm="242">
        <v>#VALUE!</v>
      </c>
      <c r="C294" s="26">
        <v>28813</v>
      </c>
      <c r="D294" s="17" t="s">
        <v>429</v>
      </c>
      <c r="E294" s="91">
        <v>12</v>
      </c>
      <c r="F294" s="92">
        <v>50.400000000000006</v>
      </c>
      <c r="G294" s="92">
        <v>47.547169811320757</v>
      </c>
      <c r="H294" s="53">
        <v>0.06</v>
      </c>
      <c r="I294" s="23"/>
      <c r="J294" s="18">
        <f t="shared" si="25"/>
        <v>0</v>
      </c>
      <c r="K294" s="18">
        <f t="shared" si="28"/>
        <v>0</v>
      </c>
      <c r="L294" s="2" t="s">
        <v>68</v>
      </c>
    </row>
    <row r="295" spans="1:12" ht="23.1" customHeight="1" x14ac:dyDescent="0.25">
      <c r="A295" s="81"/>
      <c r="B295" s="9" t="e" vm="243">
        <v>#VALUE!</v>
      </c>
      <c r="C295" s="26">
        <v>27503</v>
      </c>
      <c r="D295" s="17" t="s">
        <v>430</v>
      </c>
      <c r="E295" s="91">
        <v>12</v>
      </c>
      <c r="F295" s="92">
        <v>52.199999999999996</v>
      </c>
      <c r="G295" s="92">
        <v>49.245283018867916</v>
      </c>
      <c r="H295" s="53">
        <v>0.06</v>
      </c>
      <c r="I295" s="23"/>
      <c r="J295" s="18">
        <f t="shared" si="25"/>
        <v>0</v>
      </c>
      <c r="K295" s="18">
        <f t="shared" si="28"/>
        <v>0</v>
      </c>
      <c r="L295" s="2" t="s">
        <v>191</v>
      </c>
    </row>
    <row r="296" spans="1:12" ht="23.1" customHeight="1" x14ac:dyDescent="0.25">
      <c r="A296" s="82"/>
      <c r="B296" s="37" t="e" vm="244">
        <v>#VALUE!</v>
      </c>
      <c r="C296" s="38">
        <v>27525</v>
      </c>
      <c r="D296" s="39" t="s">
        <v>431</v>
      </c>
      <c r="E296" s="93">
        <v>6</v>
      </c>
      <c r="F296" s="94">
        <v>20.100000000000001</v>
      </c>
      <c r="G296" s="94">
        <v>18.962264150943398</v>
      </c>
      <c r="H296" s="54">
        <v>0.06</v>
      </c>
      <c r="I296" s="40"/>
      <c r="J296" s="20">
        <f t="shared" si="25"/>
        <v>0</v>
      </c>
      <c r="K296" s="20">
        <f t="shared" si="28"/>
        <v>0</v>
      </c>
      <c r="L296" s="13" t="s">
        <v>340</v>
      </c>
    </row>
    <row r="297" spans="1:12" ht="14.4" customHeight="1" x14ac:dyDescent="0.3">
      <c r="A297" s="84"/>
      <c r="B297" s="46" t="s">
        <v>432</v>
      </c>
      <c r="C297" s="47"/>
      <c r="D297" s="47"/>
      <c r="E297" s="56"/>
      <c r="F297" s="96"/>
      <c r="G297" s="56"/>
      <c r="H297" s="56"/>
      <c r="I297" s="47"/>
      <c r="J297" s="47"/>
      <c r="K297" s="49"/>
      <c r="L297" s="49"/>
    </row>
    <row r="298" spans="1:12" ht="14.4" customHeight="1" x14ac:dyDescent="0.3">
      <c r="A298" s="83"/>
      <c r="B298" s="41" t="s">
        <v>433</v>
      </c>
      <c r="C298" s="33"/>
      <c r="D298" s="33"/>
      <c r="E298" s="55"/>
      <c r="F298" s="95"/>
      <c r="G298" s="55"/>
      <c r="H298" s="55"/>
      <c r="I298" s="33"/>
      <c r="J298" s="33"/>
      <c r="K298" s="36"/>
      <c r="L298" s="36"/>
    </row>
    <row r="299" spans="1:12" ht="23.1" customHeight="1" x14ac:dyDescent="0.25">
      <c r="A299" s="122"/>
      <c r="B299" s="8" t="e" vm="245">
        <v>#VALUE!</v>
      </c>
      <c r="C299" s="24">
        <v>20416</v>
      </c>
      <c r="D299" s="25" t="s">
        <v>434</v>
      </c>
      <c r="E299" s="89">
        <v>6</v>
      </c>
      <c r="F299" s="90">
        <v>73.199999999999989</v>
      </c>
      <c r="G299" s="90">
        <v>60.495867768595033</v>
      </c>
      <c r="H299" s="52">
        <v>0.21</v>
      </c>
      <c r="I299" s="22"/>
      <c r="J299" s="18">
        <f t="shared" ref="J299:J301" si="30">I299*G299</f>
        <v>0</v>
      </c>
      <c r="K299" s="18">
        <f t="shared" si="28"/>
        <v>0</v>
      </c>
      <c r="L299" s="16" t="s">
        <v>435</v>
      </c>
    </row>
    <row r="300" spans="1:12" ht="23.1" customHeight="1" x14ac:dyDescent="0.25">
      <c r="A300" s="123"/>
      <c r="B300" s="9" t="e" vm="246">
        <v>#VALUE!</v>
      </c>
      <c r="C300" s="26">
        <v>20415</v>
      </c>
      <c r="D300" s="17" t="s">
        <v>436</v>
      </c>
      <c r="E300" s="91">
        <v>6</v>
      </c>
      <c r="F300" s="92">
        <v>63.900000000000006</v>
      </c>
      <c r="G300" s="92">
        <v>52.809917355371908</v>
      </c>
      <c r="H300" s="53">
        <v>0.21</v>
      </c>
      <c r="I300" s="23"/>
      <c r="J300" s="18">
        <f t="shared" si="30"/>
        <v>0</v>
      </c>
      <c r="K300" s="18">
        <f t="shared" si="28"/>
        <v>0</v>
      </c>
      <c r="L300" s="2" t="s">
        <v>437</v>
      </c>
    </row>
    <row r="301" spans="1:12" ht="23.1" customHeight="1" x14ac:dyDescent="0.25">
      <c r="A301" s="124"/>
      <c r="B301" s="37" t="e" vm="247">
        <v>#VALUE!</v>
      </c>
      <c r="C301" s="38">
        <v>20413</v>
      </c>
      <c r="D301" s="39" t="s">
        <v>438</v>
      </c>
      <c r="E301" s="93">
        <v>6</v>
      </c>
      <c r="F301" s="94">
        <v>63.900000000000006</v>
      </c>
      <c r="G301" s="94">
        <v>52.809917355371908</v>
      </c>
      <c r="H301" s="54">
        <v>0.21</v>
      </c>
      <c r="I301" s="40"/>
      <c r="J301" s="20">
        <f t="shared" si="30"/>
        <v>0</v>
      </c>
      <c r="K301" s="20">
        <f t="shared" si="28"/>
        <v>0</v>
      </c>
      <c r="L301" s="13" t="s">
        <v>437</v>
      </c>
    </row>
    <row r="302" spans="1:12" ht="14.4" customHeight="1" x14ac:dyDescent="0.3">
      <c r="A302" s="83"/>
      <c r="B302" s="41" t="s">
        <v>439</v>
      </c>
      <c r="C302" s="33"/>
      <c r="D302" s="33"/>
      <c r="E302" s="55"/>
      <c r="F302" s="95"/>
      <c r="G302" s="95"/>
      <c r="H302" s="55"/>
      <c r="I302" s="33"/>
      <c r="J302" s="33"/>
      <c r="K302" s="36"/>
      <c r="L302" s="36"/>
    </row>
    <row r="303" spans="1:12" ht="23.1" customHeight="1" x14ac:dyDescent="0.25">
      <c r="A303" s="122"/>
      <c r="B303" s="8" t="e" vm="248">
        <v>#VALUE!</v>
      </c>
      <c r="C303" s="24">
        <v>88333</v>
      </c>
      <c r="D303" s="25" t="s">
        <v>440</v>
      </c>
      <c r="E303" s="89">
        <v>6</v>
      </c>
      <c r="F303" s="90">
        <f>10.95*6</f>
        <v>65.699999999999989</v>
      </c>
      <c r="G303" s="90">
        <f>F303/1.21</f>
        <v>54.297520661157016</v>
      </c>
      <c r="H303" s="52">
        <v>0.21</v>
      </c>
      <c r="I303" s="22"/>
      <c r="J303" s="18">
        <f t="shared" ref="J303:J325" si="31">I303*G303</f>
        <v>0</v>
      </c>
      <c r="K303" s="18">
        <f t="shared" si="28"/>
        <v>0</v>
      </c>
      <c r="L303" s="16" t="s">
        <v>152</v>
      </c>
    </row>
    <row r="304" spans="1:12" ht="23.1" customHeight="1" x14ac:dyDescent="0.25">
      <c r="A304" s="123"/>
      <c r="B304" s="9" t="e" vm="249">
        <v>#VALUE!</v>
      </c>
      <c r="C304" s="26">
        <v>20211</v>
      </c>
      <c r="D304" s="17" t="s">
        <v>441</v>
      </c>
      <c r="E304" s="91">
        <v>6</v>
      </c>
      <c r="F304" s="92">
        <v>43.5</v>
      </c>
      <c r="G304" s="92">
        <v>35.950413223140494</v>
      </c>
      <c r="H304" s="53">
        <v>0.21</v>
      </c>
      <c r="I304" s="23"/>
      <c r="J304" s="18">
        <f t="shared" si="31"/>
        <v>0</v>
      </c>
      <c r="K304" s="18">
        <f t="shared" si="28"/>
        <v>0</v>
      </c>
      <c r="L304" s="2" t="s">
        <v>435</v>
      </c>
    </row>
    <row r="305" spans="1:12" ht="23.1" customHeight="1" x14ac:dyDescent="0.25">
      <c r="A305" s="123"/>
      <c r="B305" s="9" t="e" vm="250">
        <v>#VALUE!</v>
      </c>
      <c r="C305" s="26">
        <v>20225</v>
      </c>
      <c r="D305" s="17" t="s">
        <v>442</v>
      </c>
      <c r="E305" s="91">
        <v>6</v>
      </c>
      <c r="F305" s="92">
        <v>41.400000000000006</v>
      </c>
      <c r="G305" s="92">
        <v>34.214876033057855</v>
      </c>
      <c r="H305" s="53">
        <v>0.21</v>
      </c>
      <c r="I305" s="23"/>
      <c r="J305" s="18">
        <f t="shared" si="31"/>
        <v>0</v>
      </c>
      <c r="K305" s="18">
        <f t="shared" si="28"/>
        <v>0</v>
      </c>
      <c r="L305" s="2" t="s">
        <v>275</v>
      </c>
    </row>
    <row r="306" spans="1:12" ht="23.1" customHeight="1" x14ac:dyDescent="0.25">
      <c r="A306" s="123"/>
      <c r="B306" s="9" t="e" vm="251">
        <v>#VALUE!</v>
      </c>
      <c r="C306" s="26">
        <v>20253</v>
      </c>
      <c r="D306" s="17" t="s">
        <v>443</v>
      </c>
      <c r="E306" s="91">
        <v>6</v>
      </c>
      <c r="F306" s="92">
        <v>32.700000000000003</v>
      </c>
      <c r="G306" s="92">
        <v>27.024793388429757</v>
      </c>
      <c r="H306" s="53">
        <v>0.21</v>
      </c>
      <c r="I306" s="23"/>
      <c r="J306" s="18">
        <f t="shared" si="31"/>
        <v>0</v>
      </c>
      <c r="K306" s="18">
        <f t="shared" si="28"/>
        <v>0</v>
      </c>
      <c r="L306" s="2" t="s">
        <v>437</v>
      </c>
    </row>
    <row r="307" spans="1:12" ht="23.1" customHeight="1" x14ac:dyDescent="0.25">
      <c r="A307" s="123"/>
      <c r="B307" s="9" t="e" vm="252">
        <v>#VALUE!</v>
      </c>
      <c r="C307" s="26">
        <v>20261</v>
      </c>
      <c r="D307" s="17" t="s">
        <v>444</v>
      </c>
      <c r="E307" s="91">
        <v>6</v>
      </c>
      <c r="F307" s="92">
        <v>41.400000000000006</v>
      </c>
      <c r="G307" s="92">
        <v>34.214876033057855</v>
      </c>
      <c r="H307" s="53">
        <v>0.21</v>
      </c>
      <c r="I307" s="23"/>
      <c r="J307" s="18">
        <f t="shared" si="31"/>
        <v>0</v>
      </c>
      <c r="K307" s="18">
        <f t="shared" si="28"/>
        <v>0</v>
      </c>
      <c r="L307" s="2" t="s">
        <v>275</v>
      </c>
    </row>
    <row r="308" spans="1:12" ht="23.1" customHeight="1" x14ac:dyDescent="0.25">
      <c r="A308" s="123"/>
      <c r="B308" s="9" t="e" vm="253">
        <v>#VALUE!</v>
      </c>
      <c r="C308" s="26">
        <v>20263</v>
      </c>
      <c r="D308" s="17" t="s">
        <v>445</v>
      </c>
      <c r="E308" s="91">
        <v>6</v>
      </c>
      <c r="F308" s="92">
        <v>50.699999999999996</v>
      </c>
      <c r="G308" s="92">
        <v>41.900826446280988</v>
      </c>
      <c r="H308" s="53">
        <v>0.21</v>
      </c>
      <c r="I308" s="23"/>
      <c r="J308" s="18">
        <f t="shared" si="31"/>
        <v>0</v>
      </c>
      <c r="K308" s="18">
        <f t="shared" si="28"/>
        <v>0</v>
      </c>
      <c r="L308" s="2" t="s">
        <v>437</v>
      </c>
    </row>
    <row r="309" spans="1:12" ht="23.1" customHeight="1" x14ac:dyDescent="0.25">
      <c r="A309" s="123"/>
      <c r="B309" s="9" t="e" vm="254">
        <v>#VALUE!</v>
      </c>
      <c r="C309" s="26">
        <v>20212</v>
      </c>
      <c r="D309" s="17" t="s">
        <v>446</v>
      </c>
      <c r="E309" s="91">
        <v>6</v>
      </c>
      <c r="F309" s="92">
        <v>44.400000000000006</v>
      </c>
      <c r="G309" s="92">
        <v>36.694214876033065</v>
      </c>
      <c r="H309" s="53">
        <v>0.21</v>
      </c>
      <c r="I309" s="23"/>
      <c r="J309" s="18">
        <f t="shared" si="31"/>
        <v>0</v>
      </c>
      <c r="K309" s="18">
        <f t="shared" si="28"/>
        <v>0</v>
      </c>
      <c r="L309" s="2" t="s">
        <v>437</v>
      </c>
    </row>
    <row r="310" spans="1:12" ht="23.1" customHeight="1" x14ac:dyDescent="0.25">
      <c r="A310" s="123"/>
      <c r="B310" s="9" t="e" vm="255">
        <v>#VALUE!</v>
      </c>
      <c r="C310" s="26">
        <v>20262</v>
      </c>
      <c r="D310" s="17" t="s">
        <v>447</v>
      </c>
      <c r="E310" s="91">
        <v>6</v>
      </c>
      <c r="F310" s="92">
        <v>59.699999999999996</v>
      </c>
      <c r="G310" s="92">
        <v>49.33884297520661</v>
      </c>
      <c r="H310" s="53">
        <v>0.21</v>
      </c>
      <c r="I310" s="23"/>
      <c r="J310" s="18">
        <f t="shared" si="31"/>
        <v>0</v>
      </c>
      <c r="K310" s="18">
        <f t="shared" si="28"/>
        <v>0</v>
      </c>
      <c r="L310" s="2" t="s">
        <v>435</v>
      </c>
    </row>
    <row r="311" spans="1:12" ht="23.1" customHeight="1" x14ac:dyDescent="0.25">
      <c r="A311" s="123"/>
      <c r="B311" s="9" t="e" vm="256">
        <v>#VALUE!</v>
      </c>
      <c r="C311" s="26">
        <v>20268</v>
      </c>
      <c r="D311" s="17" t="s">
        <v>448</v>
      </c>
      <c r="E311" s="91">
        <v>12</v>
      </c>
      <c r="F311" s="92">
        <v>27</v>
      </c>
      <c r="G311" s="92">
        <v>22.314049586776861</v>
      </c>
      <c r="H311" s="53">
        <v>0.21</v>
      </c>
      <c r="I311" s="23"/>
      <c r="J311" s="18">
        <f t="shared" si="31"/>
        <v>0</v>
      </c>
      <c r="K311" s="18">
        <f t="shared" si="28"/>
        <v>0</v>
      </c>
      <c r="L311" s="2" t="s">
        <v>437</v>
      </c>
    </row>
    <row r="312" spans="1:12" ht="23.1" customHeight="1" x14ac:dyDescent="0.25">
      <c r="A312" s="124"/>
      <c r="B312" s="37" t="e" vm="257">
        <v>#VALUE!</v>
      </c>
      <c r="C312" s="38">
        <v>20267</v>
      </c>
      <c r="D312" s="39" t="s">
        <v>449</v>
      </c>
      <c r="E312" s="93">
        <v>4</v>
      </c>
      <c r="F312" s="94">
        <v>75.8</v>
      </c>
      <c r="G312" s="94">
        <v>62.644628099173552</v>
      </c>
      <c r="H312" s="53">
        <v>0.21</v>
      </c>
      <c r="I312" s="40"/>
      <c r="J312" s="20">
        <f t="shared" si="31"/>
        <v>0</v>
      </c>
      <c r="K312" s="20">
        <f t="shared" si="28"/>
        <v>0</v>
      </c>
      <c r="L312" s="13" t="s">
        <v>437</v>
      </c>
    </row>
    <row r="313" spans="1:12" ht="14.4" customHeight="1" x14ac:dyDescent="0.3">
      <c r="A313" s="83"/>
      <c r="B313" s="41" t="s">
        <v>450</v>
      </c>
      <c r="C313" s="33"/>
      <c r="D313" s="33"/>
      <c r="E313" s="55"/>
      <c r="F313" s="95"/>
      <c r="G313" s="95"/>
      <c r="H313" s="55"/>
      <c r="I313" s="33"/>
      <c r="J313" s="33"/>
      <c r="K313" s="36"/>
      <c r="L313" s="36"/>
    </row>
    <row r="314" spans="1:12" ht="23.1" customHeight="1" x14ac:dyDescent="0.25">
      <c r="A314" s="122"/>
      <c r="B314" s="8" t="e" vm="258">
        <v>#VALUE!</v>
      </c>
      <c r="C314" s="24">
        <v>88332</v>
      </c>
      <c r="D314" s="25" t="s">
        <v>440</v>
      </c>
      <c r="E314" s="89">
        <v>6</v>
      </c>
      <c r="F314" s="90">
        <f>11.95*6</f>
        <v>71.699999999999989</v>
      </c>
      <c r="G314" s="90">
        <f>F314/1.21</f>
        <v>59.256198347107429</v>
      </c>
      <c r="H314" s="52">
        <v>0.21</v>
      </c>
      <c r="I314" s="22"/>
      <c r="J314" s="18">
        <f t="shared" si="31"/>
        <v>0</v>
      </c>
      <c r="K314" s="18">
        <f t="shared" si="28"/>
        <v>0</v>
      </c>
      <c r="L314" s="16" t="s">
        <v>152</v>
      </c>
    </row>
    <row r="315" spans="1:12" ht="23.1" customHeight="1" x14ac:dyDescent="0.25">
      <c r="A315" s="123"/>
      <c r="B315" s="9" t="e" vm="259">
        <v>#VALUE!</v>
      </c>
      <c r="C315" s="26">
        <v>20032</v>
      </c>
      <c r="D315" s="17" t="s">
        <v>451</v>
      </c>
      <c r="E315" s="91">
        <v>6</v>
      </c>
      <c r="F315" s="92">
        <v>47.099999999999994</v>
      </c>
      <c r="G315" s="92">
        <v>38.925619834710737</v>
      </c>
      <c r="H315" s="53">
        <v>0.21</v>
      </c>
      <c r="I315" s="23"/>
      <c r="J315" s="18">
        <f t="shared" si="31"/>
        <v>0</v>
      </c>
      <c r="K315" s="18">
        <f t="shared" si="28"/>
        <v>0</v>
      </c>
      <c r="L315" s="2" t="s">
        <v>437</v>
      </c>
    </row>
    <row r="316" spans="1:12" ht="23.1" customHeight="1" x14ac:dyDescent="0.25">
      <c r="A316" s="123"/>
      <c r="B316" s="9" t="e" vm="260">
        <v>#VALUE!</v>
      </c>
      <c r="C316" s="26">
        <v>20054</v>
      </c>
      <c r="D316" s="17" t="s">
        <v>452</v>
      </c>
      <c r="E316" s="91">
        <v>6</v>
      </c>
      <c r="F316" s="92">
        <v>43.5</v>
      </c>
      <c r="G316" s="92">
        <v>35.950413223140494</v>
      </c>
      <c r="H316" s="53">
        <v>0.21</v>
      </c>
      <c r="I316" s="23"/>
      <c r="J316" s="18">
        <f t="shared" si="31"/>
        <v>0</v>
      </c>
      <c r="K316" s="18">
        <f t="shared" si="28"/>
        <v>0</v>
      </c>
      <c r="L316" s="2" t="s">
        <v>435</v>
      </c>
    </row>
    <row r="317" spans="1:12" ht="23.1" customHeight="1" x14ac:dyDescent="0.25">
      <c r="A317" s="123"/>
      <c r="B317" s="9" t="e" vm="261">
        <v>#VALUE!</v>
      </c>
      <c r="C317" s="26">
        <v>20059</v>
      </c>
      <c r="D317" s="17" t="s">
        <v>453</v>
      </c>
      <c r="E317" s="91">
        <v>6</v>
      </c>
      <c r="F317" s="92">
        <v>32.700000000000003</v>
      </c>
      <c r="G317" s="92">
        <v>27.024793388429757</v>
      </c>
      <c r="H317" s="53">
        <v>0.21</v>
      </c>
      <c r="I317" s="23"/>
      <c r="J317" s="18">
        <f t="shared" si="31"/>
        <v>0</v>
      </c>
      <c r="K317" s="18">
        <f t="shared" si="28"/>
        <v>0</v>
      </c>
      <c r="L317" s="2" t="s">
        <v>437</v>
      </c>
    </row>
    <row r="318" spans="1:12" ht="23.1" customHeight="1" x14ac:dyDescent="0.25">
      <c r="A318" s="123"/>
      <c r="B318" s="9" t="e" vm="262">
        <v>#VALUE!</v>
      </c>
      <c r="C318" s="26">
        <v>20068</v>
      </c>
      <c r="D318" s="17" t="s">
        <v>454</v>
      </c>
      <c r="E318" s="91">
        <v>6</v>
      </c>
      <c r="F318" s="92">
        <v>50.699999999999996</v>
      </c>
      <c r="G318" s="92">
        <v>41.900826446280988</v>
      </c>
      <c r="H318" s="53">
        <v>0.21</v>
      </c>
      <c r="I318" s="23"/>
      <c r="J318" s="18">
        <f t="shared" si="31"/>
        <v>0</v>
      </c>
      <c r="K318" s="18">
        <f t="shared" si="28"/>
        <v>0</v>
      </c>
      <c r="L318" s="2" t="s">
        <v>437</v>
      </c>
    </row>
    <row r="319" spans="1:12" ht="23.1" customHeight="1" x14ac:dyDescent="0.25">
      <c r="A319" s="123"/>
      <c r="B319" s="9" t="e" vm="263">
        <v>#VALUE!</v>
      </c>
      <c r="C319" s="26">
        <v>20073</v>
      </c>
      <c r="D319" s="17" t="s">
        <v>455</v>
      </c>
      <c r="E319" s="91">
        <v>6</v>
      </c>
      <c r="F319" s="92">
        <v>56.699999999999996</v>
      </c>
      <c r="G319" s="92">
        <v>46.8595041322314</v>
      </c>
      <c r="H319" s="53">
        <v>0.21</v>
      </c>
      <c r="I319" s="23"/>
      <c r="J319" s="18">
        <f t="shared" si="31"/>
        <v>0</v>
      </c>
      <c r="K319" s="18">
        <f t="shared" si="28"/>
        <v>0</v>
      </c>
      <c r="L319" s="2" t="s">
        <v>437</v>
      </c>
    </row>
    <row r="320" spans="1:12" ht="23.1" customHeight="1" x14ac:dyDescent="0.25">
      <c r="A320" s="123"/>
      <c r="B320" s="9" t="e" vm="264">
        <v>#VALUE!</v>
      </c>
      <c r="C320" s="26">
        <v>20074</v>
      </c>
      <c r="D320" s="17" t="s">
        <v>456</v>
      </c>
      <c r="E320" s="91">
        <v>6</v>
      </c>
      <c r="F320" s="92">
        <v>59.699999999999996</v>
      </c>
      <c r="G320" s="92">
        <v>49.33884297520661</v>
      </c>
      <c r="H320" s="53">
        <v>0.21</v>
      </c>
      <c r="I320" s="23"/>
      <c r="J320" s="18">
        <f t="shared" si="31"/>
        <v>0</v>
      </c>
      <c r="K320" s="18">
        <f t="shared" si="28"/>
        <v>0</v>
      </c>
      <c r="L320" s="2" t="s">
        <v>435</v>
      </c>
    </row>
    <row r="321" spans="1:12" ht="23.1" customHeight="1" x14ac:dyDescent="0.25">
      <c r="A321" s="123"/>
      <c r="B321" s="9" t="e" vm="265">
        <v>#VALUE!</v>
      </c>
      <c r="C321" s="26">
        <v>20078</v>
      </c>
      <c r="D321" s="17" t="s">
        <v>457</v>
      </c>
      <c r="E321" s="91">
        <v>6</v>
      </c>
      <c r="F321" s="92">
        <v>74.699999999999989</v>
      </c>
      <c r="G321" s="92">
        <v>61.735537190082638</v>
      </c>
      <c r="H321" s="53">
        <v>0.21</v>
      </c>
      <c r="I321" s="23"/>
      <c r="J321" s="18">
        <f t="shared" si="31"/>
        <v>0</v>
      </c>
      <c r="K321" s="18">
        <f t="shared" si="28"/>
        <v>0</v>
      </c>
      <c r="L321" s="2" t="s">
        <v>435</v>
      </c>
    </row>
    <row r="322" spans="1:12" ht="23.1" customHeight="1" x14ac:dyDescent="0.25">
      <c r="A322" s="123"/>
      <c r="B322" s="9" t="e" vm="266">
        <v>#VALUE!</v>
      </c>
      <c r="C322" s="26">
        <v>20052</v>
      </c>
      <c r="D322" s="17" t="s">
        <v>458</v>
      </c>
      <c r="E322" s="91">
        <v>6</v>
      </c>
      <c r="F322" s="92">
        <v>41.400000000000006</v>
      </c>
      <c r="G322" s="92">
        <v>34.214876033057855</v>
      </c>
      <c r="H322" s="53">
        <v>0.21</v>
      </c>
      <c r="I322" s="23"/>
      <c r="J322" s="18">
        <f t="shared" si="31"/>
        <v>0</v>
      </c>
      <c r="K322" s="18">
        <f t="shared" si="28"/>
        <v>0</v>
      </c>
      <c r="L322" s="2" t="s">
        <v>275</v>
      </c>
    </row>
    <row r="323" spans="1:12" ht="23.1" customHeight="1" x14ac:dyDescent="0.25">
      <c r="A323" s="123"/>
      <c r="B323" s="9" t="e" vm="267">
        <v>#VALUE!</v>
      </c>
      <c r="C323" s="26">
        <v>20067</v>
      </c>
      <c r="D323" s="17" t="s">
        <v>459</v>
      </c>
      <c r="E323" s="91">
        <v>6</v>
      </c>
      <c r="F323" s="92">
        <v>41.400000000000006</v>
      </c>
      <c r="G323" s="92">
        <v>34.214876033057855</v>
      </c>
      <c r="H323" s="53">
        <v>0.21</v>
      </c>
      <c r="I323" s="23"/>
      <c r="J323" s="18">
        <f t="shared" si="31"/>
        <v>0</v>
      </c>
      <c r="K323" s="18">
        <f t="shared" si="28"/>
        <v>0</v>
      </c>
      <c r="L323" s="2" t="s">
        <v>275</v>
      </c>
    </row>
    <row r="324" spans="1:12" ht="23.1" customHeight="1" x14ac:dyDescent="0.25">
      <c r="A324" s="124"/>
      <c r="B324" s="9" t="e" vm="268">
        <v>#VALUE!</v>
      </c>
      <c r="C324" s="26">
        <v>20081</v>
      </c>
      <c r="D324" s="17" t="s">
        <v>460</v>
      </c>
      <c r="E324" s="91">
        <v>12</v>
      </c>
      <c r="F324" s="92">
        <v>27</v>
      </c>
      <c r="G324" s="92">
        <v>22.314049586776861</v>
      </c>
      <c r="H324" s="53">
        <v>0.21</v>
      </c>
      <c r="I324" s="23"/>
      <c r="J324" s="18">
        <f t="shared" si="31"/>
        <v>0</v>
      </c>
      <c r="K324" s="18">
        <f t="shared" si="28"/>
        <v>0</v>
      </c>
      <c r="L324" s="2" t="s">
        <v>437</v>
      </c>
    </row>
    <row r="325" spans="1:12" ht="23.1" customHeight="1" x14ac:dyDescent="0.25">
      <c r="A325" s="133"/>
      <c r="B325" s="68" t="e" vm="269">
        <v>#VALUE!</v>
      </c>
      <c r="C325" s="38">
        <v>20080</v>
      </c>
      <c r="D325" s="39" t="s">
        <v>461</v>
      </c>
      <c r="E325" s="93">
        <v>4</v>
      </c>
      <c r="F325" s="94">
        <v>75.8</v>
      </c>
      <c r="G325" s="94">
        <v>62.644628099173552</v>
      </c>
      <c r="H325" s="53">
        <v>0.21</v>
      </c>
      <c r="I325" s="40"/>
      <c r="J325" s="20">
        <f t="shared" si="31"/>
        <v>0</v>
      </c>
      <c r="K325" s="20">
        <f t="shared" si="28"/>
        <v>0</v>
      </c>
      <c r="L325" s="13" t="s">
        <v>437</v>
      </c>
    </row>
    <row r="326" spans="1:12" ht="14.4" customHeight="1" x14ac:dyDescent="0.3">
      <c r="A326" s="134"/>
      <c r="B326" s="41" t="s">
        <v>462</v>
      </c>
      <c r="C326" s="33"/>
      <c r="D326" s="33"/>
      <c r="E326" s="55"/>
      <c r="F326" s="95"/>
      <c r="G326" s="95"/>
      <c r="H326" s="55"/>
      <c r="I326" s="33"/>
      <c r="J326" s="33"/>
      <c r="K326" s="36"/>
      <c r="L326" s="36"/>
    </row>
    <row r="327" spans="1:12" ht="23.1" customHeight="1" x14ac:dyDescent="0.25">
      <c r="A327" s="133"/>
      <c r="B327" s="69" t="e" vm="270">
        <v>#VALUE!</v>
      </c>
      <c r="C327" s="24">
        <v>88334</v>
      </c>
      <c r="D327" s="25" t="s">
        <v>440</v>
      </c>
      <c r="E327" s="89">
        <v>6</v>
      </c>
      <c r="F327" s="90">
        <f>10.95*6</f>
        <v>65.699999999999989</v>
      </c>
      <c r="G327" s="90">
        <f>F327/1.21</f>
        <v>54.297520661157016</v>
      </c>
      <c r="H327" s="52">
        <v>0.21</v>
      </c>
      <c r="I327" s="22"/>
      <c r="J327" s="18">
        <f t="shared" ref="J327:J329" si="32">I327*G327</f>
        <v>0</v>
      </c>
      <c r="K327" s="18">
        <f t="shared" si="28"/>
        <v>0</v>
      </c>
      <c r="L327" s="16" t="s">
        <v>152</v>
      </c>
    </row>
    <row r="328" spans="1:12" ht="23.1" customHeight="1" x14ac:dyDescent="0.25">
      <c r="A328" s="122"/>
      <c r="B328" s="9" t="e" vm="271">
        <v>#VALUE!</v>
      </c>
      <c r="C328" s="26">
        <v>20152</v>
      </c>
      <c r="D328" s="17" t="s">
        <v>463</v>
      </c>
      <c r="E328" s="91">
        <v>6</v>
      </c>
      <c r="F328" s="92">
        <v>41.400000000000006</v>
      </c>
      <c r="G328" s="92">
        <v>34.214876033057855</v>
      </c>
      <c r="H328" s="53">
        <v>0.21</v>
      </c>
      <c r="I328" s="23"/>
      <c r="J328" s="18">
        <f t="shared" si="32"/>
        <v>0</v>
      </c>
      <c r="K328" s="18">
        <f t="shared" ref="K328:K348" si="33">F328*I328</f>
        <v>0</v>
      </c>
      <c r="L328" s="2" t="s">
        <v>275</v>
      </c>
    </row>
    <row r="329" spans="1:12" ht="23.1" customHeight="1" x14ac:dyDescent="0.25">
      <c r="A329" s="124"/>
      <c r="B329" s="37" t="e" vm="272">
        <v>#VALUE!</v>
      </c>
      <c r="C329" s="38">
        <v>20154</v>
      </c>
      <c r="D329" s="39" t="s">
        <v>464</v>
      </c>
      <c r="E329" s="93">
        <v>6</v>
      </c>
      <c r="F329" s="94">
        <v>43.5</v>
      </c>
      <c r="G329" s="94">
        <v>35.950413223140494</v>
      </c>
      <c r="H329" s="54">
        <v>0.21</v>
      </c>
      <c r="I329" s="40"/>
      <c r="J329" s="20">
        <f t="shared" si="32"/>
        <v>0</v>
      </c>
      <c r="K329" s="20">
        <f t="shared" si="33"/>
        <v>0</v>
      </c>
      <c r="L329" s="13" t="s">
        <v>435</v>
      </c>
    </row>
    <row r="330" spans="1:12" ht="14.4" customHeight="1" x14ac:dyDescent="0.3">
      <c r="A330" s="84"/>
      <c r="B330" s="46" t="s">
        <v>465</v>
      </c>
      <c r="C330" s="47"/>
      <c r="D330" s="47"/>
      <c r="E330" s="56"/>
      <c r="F330" s="96"/>
      <c r="G330" s="96"/>
      <c r="H330" s="56"/>
      <c r="I330" s="47"/>
      <c r="J330" s="47"/>
      <c r="K330" s="48"/>
      <c r="L330" s="49"/>
    </row>
    <row r="331" spans="1:12" ht="14.4" customHeight="1" x14ac:dyDescent="0.3">
      <c r="A331" s="83"/>
      <c r="B331" s="41" t="s">
        <v>466</v>
      </c>
      <c r="C331" s="33"/>
      <c r="D331" s="33"/>
      <c r="E331" s="55"/>
      <c r="F331" s="95"/>
      <c r="G331" s="95"/>
      <c r="H331" s="55"/>
      <c r="I331" s="33"/>
      <c r="J331" s="33"/>
      <c r="K331" s="50"/>
      <c r="L331" s="36"/>
    </row>
    <row r="332" spans="1:12" ht="23.1" customHeight="1" x14ac:dyDescent="0.25">
      <c r="A332" s="87" t="s">
        <v>285</v>
      </c>
      <c r="B332" s="8" t="e" vm="273">
        <v>#VALUE!</v>
      </c>
      <c r="C332" s="24">
        <v>49009</v>
      </c>
      <c r="D332" s="25" t="s">
        <v>467</v>
      </c>
      <c r="E332" s="89">
        <v>24</v>
      </c>
      <c r="F332" s="90">
        <f>24*1.7</f>
        <v>40.799999999999997</v>
      </c>
      <c r="G332" s="90">
        <f>F332/1.21</f>
        <v>33.719008264462808</v>
      </c>
      <c r="H332" s="52">
        <v>0.21</v>
      </c>
      <c r="I332" s="22"/>
      <c r="J332" s="18">
        <f t="shared" ref="J332:J348" si="34">I332*G332</f>
        <v>0</v>
      </c>
      <c r="K332" s="18">
        <f t="shared" si="33"/>
        <v>0</v>
      </c>
      <c r="L332" s="16" t="s">
        <v>75</v>
      </c>
    </row>
    <row r="333" spans="1:12" ht="23.1" customHeight="1" x14ac:dyDescent="0.25">
      <c r="A333" s="87" t="s">
        <v>285</v>
      </c>
      <c r="B333" s="9" t="e" vm="274">
        <v>#VALUE!</v>
      </c>
      <c r="C333" s="26">
        <v>2081</v>
      </c>
      <c r="D333" s="17" t="s">
        <v>468</v>
      </c>
      <c r="E333" s="91">
        <v>24</v>
      </c>
      <c r="F333" s="92">
        <f>2.7*24</f>
        <v>64.800000000000011</v>
      </c>
      <c r="G333" s="90">
        <f t="shared" ref="G333:G340" si="35">F333/1.21</f>
        <v>53.553719008264473</v>
      </c>
      <c r="H333" s="52">
        <v>0.21</v>
      </c>
      <c r="I333" s="23"/>
      <c r="J333" s="18">
        <f t="shared" si="34"/>
        <v>0</v>
      </c>
      <c r="K333" s="18">
        <f t="shared" si="33"/>
        <v>0</v>
      </c>
      <c r="L333" s="2" t="s">
        <v>75</v>
      </c>
    </row>
    <row r="334" spans="1:12" ht="23.1" customHeight="1" x14ac:dyDescent="0.25">
      <c r="A334" s="87" t="s">
        <v>285</v>
      </c>
      <c r="B334" s="9" t="e" vm="275">
        <v>#VALUE!</v>
      </c>
      <c r="C334" s="26" t="s">
        <v>469</v>
      </c>
      <c r="D334" s="17" t="s">
        <v>470</v>
      </c>
      <c r="E334" s="91">
        <v>24</v>
      </c>
      <c r="F334" s="92">
        <f>2.2*24</f>
        <v>52.800000000000004</v>
      </c>
      <c r="G334" s="90">
        <f t="shared" si="35"/>
        <v>43.63636363636364</v>
      </c>
      <c r="H334" s="52">
        <v>0.21</v>
      </c>
      <c r="I334" s="23"/>
      <c r="J334" s="18">
        <f t="shared" si="34"/>
        <v>0</v>
      </c>
      <c r="K334" s="18">
        <f t="shared" si="33"/>
        <v>0</v>
      </c>
      <c r="L334" s="2" t="s">
        <v>75</v>
      </c>
    </row>
    <row r="335" spans="1:12" ht="23.1" customHeight="1" x14ac:dyDescent="0.25">
      <c r="A335" s="87" t="s">
        <v>285</v>
      </c>
      <c r="B335" s="9" t="e" vm="276">
        <v>#VALUE!</v>
      </c>
      <c r="C335" s="26">
        <v>49000</v>
      </c>
      <c r="D335" s="17" t="s">
        <v>471</v>
      </c>
      <c r="E335" s="91">
        <v>24</v>
      </c>
      <c r="F335" s="92">
        <v>48</v>
      </c>
      <c r="G335" s="90">
        <f t="shared" si="35"/>
        <v>39.669421487603309</v>
      </c>
      <c r="H335" s="52">
        <v>0.21</v>
      </c>
      <c r="I335" s="23"/>
      <c r="J335" s="18">
        <f t="shared" si="34"/>
        <v>0</v>
      </c>
      <c r="K335" s="18">
        <f t="shared" si="33"/>
        <v>0</v>
      </c>
      <c r="L335" s="2" t="s">
        <v>75</v>
      </c>
    </row>
    <row r="336" spans="1:12" ht="23.1" customHeight="1" x14ac:dyDescent="0.25">
      <c r="A336" s="87" t="s">
        <v>285</v>
      </c>
      <c r="B336" s="9" t="e" vm="277">
        <v>#VALUE!</v>
      </c>
      <c r="C336" s="26">
        <v>49012</v>
      </c>
      <c r="D336" s="17" t="s">
        <v>472</v>
      </c>
      <c r="E336" s="91">
        <v>24</v>
      </c>
      <c r="F336" s="92">
        <f>2.2*24</f>
        <v>52.800000000000004</v>
      </c>
      <c r="G336" s="90">
        <f t="shared" si="35"/>
        <v>43.63636363636364</v>
      </c>
      <c r="H336" s="52">
        <v>0.21</v>
      </c>
      <c r="I336" s="23"/>
      <c r="J336" s="18">
        <f t="shared" si="34"/>
        <v>0</v>
      </c>
      <c r="K336" s="18">
        <f t="shared" si="33"/>
        <v>0</v>
      </c>
      <c r="L336" s="2" t="s">
        <v>75</v>
      </c>
    </row>
    <row r="337" spans="1:12" ht="23.1" customHeight="1" x14ac:dyDescent="0.25">
      <c r="A337" s="87" t="s">
        <v>285</v>
      </c>
      <c r="B337" s="9" t="e" vm="278">
        <v>#VALUE!</v>
      </c>
      <c r="C337" s="26">
        <v>20808</v>
      </c>
      <c r="D337" s="17" t="s">
        <v>473</v>
      </c>
      <c r="E337" s="91">
        <v>24</v>
      </c>
      <c r="F337" s="92">
        <v>39.599999999999994</v>
      </c>
      <c r="G337" s="90">
        <f t="shared" si="35"/>
        <v>32.727272727272727</v>
      </c>
      <c r="H337" s="52">
        <v>0.21</v>
      </c>
      <c r="I337" s="23"/>
      <c r="J337" s="18">
        <f t="shared" si="34"/>
        <v>0</v>
      </c>
      <c r="K337" s="18">
        <f t="shared" si="33"/>
        <v>0</v>
      </c>
      <c r="L337" s="2" t="s">
        <v>75</v>
      </c>
    </row>
    <row r="338" spans="1:12" ht="23.1" customHeight="1" x14ac:dyDescent="0.25">
      <c r="A338" s="87" t="s">
        <v>285</v>
      </c>
      <c r="B338" s="9" t="e" vm="279">
        <v>#VALUE!</v>
      </c>
      <c r="C338" s="26">
        <v>49001</v>
      </c>
      <c r="D338" s="17" t="s">
        <v>474</v>
      </c>
      <c r="E338" s="91">
        <v>24</v>
      </c>
      <c r="F338" s="92">
        <v>48</v>
      </c>
      <c r="G338" s="90">
        <f t="shared" si="35"/>
        <v>39.669421487603309</v>
      </c>
      <c r="H338" s="52">
        <v>0.21</v>
      </c>
      <c r="I338" s="23"/>
      <c r="J338" s="18">
        <f t="shared" si="34"/>
        <v>0</v>
      </c>
      <c r="K338" s="18">
        <f t="shared" si="33"/>
        <v>0</v>
      </c>
      <c r="L338" s="2" t="s">
        <v>75</v>
      </c>
    </row>
    <row r="339" spans="1:12" ht="23.1" customHeight="1" x14ac:dyDescent="0.25">
      <c r="A339" s="87" t="s">
        <v>285</v>
      </c>
      <c r="B339" s="9" t="e" vm="280">
        <v>#VALUE!</v>
      </c>
      <c r="C339" s="26">
        <v>49003</v>
      </c>
      <c r="D339" s="17" t="s">
        <v>475</v>
      </c>
      <c r="E339" s="91">
        <v>24</v>
      </c>
      <c r="F339" s="92">
        <v>48</v>
      </c>
      <c r="G339" s="90">
        <f t="shared" si="35"/>
        <v>39.669421487603309</v>
      </c>
      <c r="H339" s="52">
        <v>0.21</v>
      </c>
      <c r="I339" s="23"/>
      <c r="J339" s="18">
        <f t="shared" si="34"/>
        <v>0</v>
      </c>
      <c r="K339" s="18">
        <f t="shared" si="33"/>
        <v>0</v>
      </c>
      <c r="L339" s="2" t="s">
        <v>75</v>
      </c>
    </row>
    <row r="340" spans="1:12" ht="23.1" customHeight="1" x14ac:dyDescent="0.25">
      <c r="A340" s="87" t="s">
        <v>285</v>
      </c>
      <c r="B340" s="37" t="e" vm="281">
        <v>#VALUE!</v>
      </c>
      <c r="C340" s="38">
        <v>49007</v>
      </c>
      <c r="D340" s="39" t="s">
        <v>476</v>
      </c>
      <c r="E340" s="93">
        <v>24</v>
      </c>
      <c r="F340" s="94">
        <f>2.4*24</f>
        <v>57.599999999999994</v>
      </c>
      <c r="G340" s="90">
        <f t="shared" si="35"/>
        <v>47.603305785123965</v>
      </c>
      <c r="H340" s="52">
        <v>0.21</v>
      </c>
      <c r="I340" s="40"/>
      <c r="J340" s="20">
        <f t="shared" si="34"/>
        <v>0</v>
      </c>
      <c r="K340" s="20">
        <f t="shared" si="33"/>
        <v>0</v>
      </c>
      <c r="L340" s="13" t="s">
        <v>75</v>
      </c>
    </row>
    <row r="341" spans="1:12" ht="14.4" customHeight="1" x14ac:dyDescent="0.25">
      <c r="A341" s="83"/>
      <c r="B341" s="41" t="s">
        <v>477</v>
      </c>
      <c r="C341" s="41"/>
      <c r="D341" s="41"/>
      <c r="E341" s="60"/>
      <c r="F341" s="95"/>
      <c r="G341" s="95"/>
      <c r="H341" s="60"/>
      <c r="I341" s="41"/>
      <c r="J341" s="41"/>
      <c r="K341" s="50"/>
      <c r="L341" s="36"/>
    </row>
    <row r="342" spans="1:12" ht="23.1" customHeight="1" x14ac:dyDescent="0.25">
      <c r="A342" s="80"/>
      <c r="B342" s="8" t="e" vm="282">
        <v>#VALUE!</v>
      </c>
      <c r="C342" s="24">
        <v>20417</v>
      </c>
      <c r="D342" s="25" t="s">
        <v>478</v>
      </c>
      <c r="E342" s="89">
        <v>6</v>
      </c>
      <c r="F342" s="90">
        <v>89.1</v>
      </c>
      <c r="G342" s="90">
        <v>73.63636363636364</v>
      </c>
      <c r="H342" s="52">
        <v>0.21</v>
      </c>
      <c r="I342" s="22"/>
      <c r="J342" s="18">
        <f t="shared" si="34"/>
        <v>0</v>
      </c>
      <c r="K342" s="18">
        <f t="shared" si="33"/>
        <v>0</v>
      </c>
      <c r="L342" s="16" t="s">
        <v>479</v>
      </c>
    </row>
    <row r="343" spans="1:12" ht="23.1" customHeight="1" x14ac:dyDescent="0.25">
      <c r="A343" s="81"/>
      <c r="B343" s="9" t="e" vm="283">
        <v>#VALUE!</v>
      </c>
      <c r="C343" s="26">
        <v>20699</v>
      </c>
      <c r="D343" s="17" t="s">
        <v>480</v>
      </c>
      <c r="E343" s="91">
        <v>6</v>
      </c>
      <c r="F343" s="92">
        <v>143.69999999999999</v>
      </c>
      <c r="G343" s="92">
        <v>118.7603305785124</v>
      </c>
      <c r="H343" s="53">
        <v>0.21</v>
      </c>
      <c r="I343" s="23"/>
      <c r="J343" s="19">
        <f t="shared" si="34"/>
        <v>0</v>
      </c>
      <c r="K343" s="19">
        <f t="shared" si="33"/>
        <v>0</v>
      </c>
      <c r="L343" s="2" t="s">
        <v>481</v>
      </c>
    </row>
    <row r="344" spans="1:12" ht="23.1" customHeight="1" x14ac:dyDescent="0.25">
      <c r="A344" s="81"/>
      <c r="B344" s="9" t="e" vm="284">
        <v>#VALUE!</v>
      </c>
      <c r="C344" s="26">
        <v>20608</v>
      </c>
      <c r="D344" s="17" t="s">
        <v>482</v>
      </c>
      <c r="E344" s="91">
        <v>6</v>
      </c>
      <c r="F344" s="92">
        <v>179.10000000000002</v>
      </c>
      <c r="G344" s="92">
        <v>148.01652892561987</v>
      </c>
      <c r="H344" s="53">
        <v>0.21</v>
      </c>
      <c r="I344" s="23"/>
      <c r="J344" s="19">
        <f t="shared" si="34"/>
        <v>0</v>
      </c>
      <c r="K344" s="19">
        <f t="shared" si="33"/>
        <v>0</v>
      </c>
      <c r="L344" s="2" t="s">
        <v>154</v>
      </c>
    </row>
    <row r="345" spans="1:12" ht="23.1" customHeight="1" x14ac:dyDescent="0.25">
      <c r="A345" s="81"/>
      <c r="B345" s="9" t="e" vm="285">
        <v>#VALUE!</v>
      </c>
      <c r="C345" s="26">
        <v>20609</v>
      </c>
      <c r="D345" s="17" t="s">
        <v>483</v>
      </c>
      <c r="E345" s="91">
        <v>6</v>
      </c>
      <c r="F345" s="92">
        <v>183.89999999999998</v>
      </c>
      <c r="G345" s="92">
        <v>151.98347107438016</v>
      </c>
      <c r="H345" s="53">
        <v>0.21</v>
      </c>
      <c r="I345" s="23"/>
      <c r="J345" s="19">
        <f t="shared" si="34"/>
        <v>0</v>
      </c>
      <c r="K345" s="19">
        <f t="shared" si="33"/>
        <v>0</v>
      </c>
      <c r="L345" s="2" t="s">
        <v>154</v>
      </c>
    </row>
    <row r="346" spans="1:12" ht="23.1" customHeight="1" x14ac:dyDescent="0.25">
      <c r="A346" s="81"/>
      <c r="B346" s="9" t="e" vm="286">
        <v>#VALUE!</v>
      </c>
      <c r="C346" s="26">
        <v>20602</v>
      </c>
      <c r="D346" s="17" t="s">
        <v>484</v>
      </c>
      <c r="E346" s="91">
        <v>6</v>
      </c>
      <c r="F346" s="92">
        <v>161.69999999999999</v>
      </c>
      <c r="G346" s="92">
        <v>133.63636363636363</v>
      </c>
      <c r="H346" s="53">
        <v>0.21</v>
      </c>
      <c r="I346" s="23"/>
      <c r="J346" s="19">
        <f t="shared" si="34"/>
        <v>0</v>
      </c>
      <c r="K346" s="19">
        <f t="shared" si="33"/>
        <v>0</v>
      </c>
      <c r="L346" s="2" t="s">
        <v>485</v>
      </c>
    </row>
    <row r="347" spans="1:12" ht="23.1" customHeight="1" x14ac:dyDescent="0.25">
      <c r="A347" s="81"/>
      <c r="B347" s="9" t="e" vm="287">
        <v>#VALUE!</v>
      </c>
      <c r="C347" s="26">
        <v>20601</v>
      </c>
      <c r="D347" s="17" t="s">
        <v>486</v>
      </c>
      <c r="E347" s="91">
        <v>6</v>
      </c>
      <c r="F347" s="92">
        <v>173.7</v>
      </c>
      <c r="G347" s="92">
        <v>143.55371900826447</v>
      </c>
      <c r="H347" s="53">
        <v>0.21</v>
      </c>
      <c r="I347" s="23"/>
      <c r="J347" s="19">
        <f t="shared" si="34"/>
        <v>0</v>
      </c>
      <c r="K347" s="19">
        <f t="shared" si="33"/>
        <v>0</v>
      </c>
      <c r="L347" s="2" t="s">
        <v>485</v>
      </c>
    </row>
    <row r="348" spans="1:12" ht="23.1" customHeight="1" x14ac:dyDescent="0.25">
      <c r="A348" s="81"/>
      <c r="B348" s="9" t="e" vm="288">
        <v>#VALUE!</v>
      </c>
      <c r="C348" s="26">
        <v>20600</v>
      </c>
      <c r="D348" s="17" t="s">
        <v>487</v>
      </c>
      <c r="E348" s="91">
        <v>6</v>
      </c>
      <c r="F348" s="92">
        <v>185.7</v>
      </c>
      <c r="G348" s="92">
        <v>153.47107438016528</v>
      </c>
      <c r="H348" s="53">
        <v>0.21</v>
      </c>
      <c r="I348" s="23"/>
      <c r="J348" s="19">
        <f t="shared" si="34"/>
        <v>0</v>
      </c>
      <c r="K348" s="19">
        <f t="shared" si="33"/>
        <v>0</v>
      </c>
      <c r="L348" s="2" t="s">
        <v>485</v>
      </c>
    </row>
    <row r="349" spans="1:12" ht="26.1" customHeight="1" x14ac:dyDescent="0.25">
      <c r="A349" s="88"/>
      <c r="B349" s="14"/>
      <c r="C349" s="27"/>
      <c r="D349" s="31" t="s">
        <v>488</v>
      </c>
      <c r="E349" s="61"/>
      <c r="F349" s="61"/>
      <c r="G349" s="61" t="s">
        <v>489</v>
      </c>
      <c r="H349" s="61"/>
      <c r="I349" s="32"/>
      <c r="J349" s="30">
        <f>SUM(J10:J17,J19:J33,J35:J45,J48:J99,J102:J112,J114:J115,J117:J118,J121:J130,J132:J136,J138:J144,J146:J149,J151:J152,J155:J162,J164:J174,J177:J181,J183:J196,J198:J200,J202:J207,J209:J213,J216:J224,J226:J234,J236:J253,J256:J265,J267:J275,J277:J284,J286:J296,J299:J301,J303:J312,J314:J325,J327:J329,J332:J340,J342:J348)</f>
        <v>0</v>
      </c>
      <c r="K349" s="30">
        <f>SUM(K10:K17,K19:K33,K35:K45,K48:K99,K102:K112,K114:K115,K117:K118,K121:K130,K132:K136,K138:K144,K146:K149,K151:K152,K155:K162,K164:K174,K177:K181,K183:K196,K198:K200,K202:K207,K209:K213,K216:K224,K226:K234,K236:K253,K256:K265,K267:K275,K277:K284,K286:K296,K299:K301,K303:K312,K314:K325,K327:K329,K332:K340,K342:K348)</f>
        <v>0</v>
      </c>
      <c r="L349" s="15"/>
    </row>
    <row r="504" spans="1:11" s="111" customFormat="1" ht="44.25" customHeight="1" x14ac:dyDescent="0.25">
      <c r="A504" s="114"/>
      <c r="B504" s="115"/>
      <c r="C504" s="116"/>
      <c r="D504" s="117"/>
      <c r="E504" s="118"/>
      <c r="F504" s="119"/>
      <c r="G504" s="120"/>
      <c r="H504" s="118"/>
      <c r="I504" s="121"/>
      <c r="J504" s="121"/>
      <c r="K504" s="121"/>
    </row>
    <row r="505" spans="1:11" s="111" customFormat="1" ht="44.25" customHeight="1" x14ac:dyDescent="0.25">
      <c r="A505" s="114"/>
      <c r="B505" s="115"/>
      <c r="C505" s="116"/>
      <c r="D505" s="117"/>
      <c r="E505" s="118"/>
      <c r="F505" s="119"/>
      <c r="G505" s="120"/>
      <c r="H505" s="118"/>
      <c r="I505" s="121"/>
      <c r="J505" s="121"/>
      <c r="K505" s="121"/>
    </row>
    <row r="506" spans="1:11" s="111" customFormat="1" ht="44.25" customHeight="1" x14ac:dyDescent="0.25">
      <c r="A506" s="114"/>
      <c r="B506" s="115"/>
      <c r="C506" s="116"/>
      <c r="D506" s="117"/>
      <c r="E506" s="118"/>
      <c r="F506" s="119"/>
      <c r="G506" s="120"/>
      <c r="H506" s="118"/>
      <c r="I506" s="121"/>
      <c r="J506" s="121"/>
      <c r="K506" s="121"/>
    </row>
    <row r="507" spans="1:11" s="111" customFormat="1" ht="44.25" customHeight="1" x14ac:dyDescent="0.25">
      <c r="A507" s="114"/>
      <c r="B507" s="115"/>
      <c r="C507" s="116"/>
      <c r="D507" s="117"/>
      <c r="E507" s="118"/>
      <c r="F507" s="119"/>
      <c r="G507" s="120"/>
      <c r="H507" s="118"/>
      <c r="I507" s="121"/>
      <c r="J507" s="121"/>
      <c r="K507" s="121"/>
    </row>
    <row r="508" spans="1:11" s="111" customFormat="1" ht="44.25" customHeight="1" x14ac:dyDescent="0.25">
      <c r="A508" s="114"/>
      <c r="B508" s="115"/>
      <c r="C508" s="116"/>
      <c r="D508" s="117"/>
      <c r="E508" s="118"/>
      <c r="F508" s="119"/>
      <c r="G508" s="120"/>
      <c r="H508" s="118"/>
      <c r="I508" s="121"/>
      <c r="J508" s="121"/>
      <c r="K508" s="121"/>
    </row>
    <row r="509" spans="1:11" s="111" customFormat="1" ht="44.25" customHeight="1" x14ac:dyDescent="0.25">
      <c r="A509" s="114"/>
      <c r="B509" s="115"/>
      <c r="C509" s="116"/>
      <c r="D509" s="117"/>
      <c r="E509" s="118"/>
      <c r="F509" s="119"/>
      <c r="G509" s="120"/>
      <c r="H509" s="118"/>
      <c r="I509" s="121"/>
      <c r="J509" s="121"/>
      <c r="K509" s="121"/>
    </row>
    <row r="510" spans="1:11" s="111" customFormat="1" ht="44.25" customHeight="1" x14ac:dyDescent="0.25">
      <c r="A510" s="114"/>
      <c r="B510" s="115"/>
      <c r="C510" s="116"/>
      <c r="D510" s="117"/>
      <c r="E510" s="118"/>
      <c r="F510" s="119"/>
      <c r="G510" s="120"/>
      <c r="H510" s="118"/>
      <c r="I510" s="121"/>
      <c r="J510" s="121"/>
      <c r="K510" s="121"/>
    </row>
    <row r="511" spans="1:11" s="111" customFormat="1" ht="44.25" customHeight="1" x14ac:dyDescent="0.25">
      <c r="A511" s="114"/>
      <c r="B511" s="115"/>
      <c r="C511" s="116"/>
      <c r="D511" s="117"/>
      <c r="E511" s="118"/>
      <c r="F511" s="119"/>
      <c r="G511" s="120"/>
      <c r="H511" s="118"/>
      <c r="I511" s="121"/>
      <c r="J511" s="121"/>
      <c r="K511" s="121"/>
    </row>
    <row r="512" spans="1:11" s="111" customFormat="1" ht="44.25" customHeight="1" x14ac:dyDescent="0.25">
      <c r="A512" s="114"/>
      <c r="B512" s="115"/>
      <c r="C512" s="116"/>
      <c r="D512" s="117"/>
      <c r="E512" s="118"/>
      <c r="F512" s="119"/>
      <c r="G512" s="120"/>
      <c r="H512" s="118"/>
      <c r="I512" s="121"/>
      <c r="J512" s="121"/>
      <c r="K512" s="121"/>
    </row>
    <row r="513" spans="1:11" s="111" customFormat="1" ht="44.25" customHeight="1" x14ac:dyDescent="0.25">
      <c r="A513" s="114"/>
      <c r="B513" s="115"/>
      <c r="C513" s="116"/>
      <c r="D513" s="117"/>
      <c r="E513" s="118"/>
      <c r="F513" s="119"/>
      <c r="G513" s="120"/>
      <c r="H513" s="118"/>
      <c r="I513" s="121"/>
      <c r="J513" s="121"/>
      <c r="K513" s="121"/>
    </row>
    <row r="514" spans="1:11" s="111" customFormat="1" ht="44.25" customHeight="1" x14ac:dyDescent="0.25">
      <c r="A514" s="114"/>
      <c r="B514" s="115"/>
      <c r="C514" s="116"/>
      <c r="D514" s="117"/>
      <c r="E514" s="118"/>
      <c r="F514" s="119"/>
      <c r="G514" s="120"/>
      <c r="H514" s="118"/>
      <c r="I514" s="121"/>
      <c r="J514" s="121"/>
      <c r="K514" s="121"/>
    </row>
    <row r="515" spans="1:11" s="111" customFormat="1" ht="44.25" customHeight="1" x14ac:dyDescent="0.25">
      <c r="A515" s="114"/>
      <c r="B515" s="115"/>
      <c r="C515" s="116"/>
      <c r="D515" s="117"/>
      <c r="E515" s="118"/>
      <c r="F515" s="119"/>
      <c r="G515" s="120"/>
      <c r="H515" s="118"/>
      <c r="I515" s="121"/>
      <c r="J515" s="121"/>
      <c r="K515" s="121"/>
    </row>
    <row r="516" spans="1:11" s="111" customFormat="1" ht="44.25" customHeight="1" x14ac:dyDescent="0.25">
      <c r="A516" s="114"/>
      <c r="B516" s="115"/>
      <c r="C516" s="116"/>
      <c r="D516" s="117"/>
      <c r="E516" s="118"/>
      <c r="F516" s="119"/>
      <c r="G516" s="120"/>
      <c r="H516" s="118"/>
      <c r="I516" s="121"/>
      <c r="J516" s="121"/>
      <c r="K516" s="121"/>
    </row>
    <row r="517" spans="1:11" s="111" customFormat="1" ht="44.25" customHeight="1" x14ac:dyDescent="0.25">
      <c r="A517" s="114"/>
      <c r="B517" s="115"/>
      <c r="C517" s="116"/>
      <c r="D517" s="117"/>
      <c r="E517" s="118"/>
      <c r="F517" s="119"/>
      <c r="G517" s="120"/>
      <c r="H517" s="118"/>
      <c r="I517" s="121"/>
      <c r="J517" s="121"/>
      <c r="K517" s="121"/>
    </row>
    <row r="518" spans="1:11" s="111" customFormat="1" ht="44.25" customHeight="1" x14ac:dyDescent="0.25">
      <c r="A518" s="114"/>
      <c r="B518" s="115"/>
      <c r="C518" s="116"/>
      <c r="D518" s="117"/>
      <c r="E518" s="118"/>
      <c r="F518" s="119"/>
      <c r="G518" s="120"/>
      <c r="H518" s="118"/>
      <c r="I518" s="121"/>
      <c r="J518" s="121"/>
      <c r="K518" s="121"/>
    </row>
    <row r="519" spans="1:11" s="111" customFormat="1" ht="44.25" customHeight="1" x14ac:dyDescent="0.25">
      <c r="A519" s="114"/>
      <c r="B519" s="115"/>
      <c r="C519" s="116"/>
      <c r="D519" s="117"/>
      <c r="E519" s="118"/>
      <c r="F519" s="119"/>
      <c r="G519" s="120"/>
      <c r="H519" s="118"/>
      <c r="I519" s="121"/>
      <c r="J519" s="121"/>
      <c r="K519" s="121"/>
    </row>
    <row r="520" spans="1:11" s="111" customFormat="1" ht="44.25" customHeight="1" x14ac:dyDescent="0.25">
      <c r="A520" s="114"/>
      <c r="B520" s="115"/>
      <c r="C520" s="116"/>
      <c r="D520" s="117"/>
      <c r="E520" s="118"/>
      <c r="F520" s="119"/>
      <c r="G520" s="120"/>
      <c r="H520" s="118"/>
      <c r="I520" s="121"/>
      <c r="J520" s="121"/>
      <c r="K520" s="121"/>
    </row>
    <row r="521" spans="1:11" s="111" customFormat="1" ht="44.25" customHeight="1" x14ac:dyDescent="0.25">
      <c r="A521" s="114"/>
      <c r="B521" s="115"/>
      <c r="C521" s="116"/>
      <c r="D521" s="117"/>
      <c r="E521" s="118"/>
      <c r="F521" s="119"/>
      <c r="G521" s="120"/>
      <c r="H521" s="118"/>
      <c r="I521" s="121"/>
      <c r="J521" s="121"/>
      <c r="K521" s="121"/>
    </row>
    <row r="522" spans="1:11" s="111" customFormat="1" ht="44.25" customHeight="1" x14ac:dyDescent="0.25">
      <c r="A522" s="114"/>
      <c r="B522" s="115"/>
      <c r="C522" s="116"/>
      <c r="D522" s="117"/>
      <c r="E522" s="118"/>
      <c r="F522" s="119"/>
      <c r="G522" s="120"/>
      <c r="H522" s="118"/>
      <c r="I522" s="121"/>
      <c r="J522" s="121"/>
      <c r="K522" s="121"/>
    </row>
    <row r="523" spans="1:11" s="111" customFormat="1" ht="44.25" customHeight="1" x14ac:dyDescent="0.25">
      <c r="A523" s="114"/>
      <c r="B523" s="115"/>
      <c r="C523" s="116"/>
      <c r="D523" s="117"/>
      <c r="E523" s="118"/>
      <c r="F523" s="119"/>
      <c r="G523" s="120"/>
      <c r="H523" s="118"/>
      <c r="I523" s="121"/>
      <c r="J523" s="121"/>
      <c r="K523" s="121"/>
    </row>
    <row r="524" spans="1:11" s="111" customFormat="1" ht="44.25" customHeight="1" x14ac:dyDescent="0.25">
      <c r="A524" s="114"/>
      <c r="B524" s="115"/>
      <c r="C524" s="116"/>
      <c r="D524" s="117"/>
      <c r="E524" s="118"/>
      <c r="F524" s="119"/>
      <c r="G524" s="120"/>
      <c r="H524" s="118"/>
      <c r="I524" s="121"/>
      <c r="J524" s="121"/>
      <c r="K524" s="121"/>
    </row>
    <row r="525" spans="1:11" s="111" customFormat="1" ht="44.25" customHeight="1" x14ac:dyDescent="0.25">
      <c r="A525" s="114"/>
      <c r="B525" s="115"/>
      <c r="C525" s="116"/>
      <c r="D525" s="117"/>
      <c r="E525" s="118"/>
      <c r="F525" s="119"/>
      <c r="G525" s="120"/>
      <c r="H525" s="118"/>
      <c r="I525" s="121"/>
      <c r="J525" s="121"/>
      <c r="K525" s="121"/>
    </row>
    <row r="526" spans="1:11" s="111" customFormat="1" ht="44.25" customHeight="1" x14ac:dyDescent="0.25">
      <c r="A526" s="114"/>
      <c r="B526" s="115"/>
      <c r="C526" s="116"/>
      <c r="D526" s="117"/>
      <c r="E526" s="118"/>
      <c r="F526" s="119"/>
      <c r="G526" s="120"/>
      <c r="H526" s="118"/>
      <c r="I526" s="121"/>
      <c r="J526" s="121"/>
      <c r="K526" s="121"/>
    </row>
    <row r="527" spans="1:11" s="111" customFormat="1" ht="44.25" customHeight="1" x14ac:dyDescent="0.25">
      <c r="A527" s="114"/>
      <c r="B527" s="115"/>
      <c r="C527" s="116"/>
      <c r="D527" s="117"/>
      <c r="E527" s="118"/>
      <c r="F527" s="119"/>
      <c r="G527" s="120"/>
      <c r="H527" s="118"/>
      <c r="I527" s="121"/>
      <c r="J527" s="121"/>
      <c r="K527" s="121"/>
    </row>
    <row r="528" spans="1:11" s="111" customFormat="1" ht="44.25" customHeight="1" x14ac:dyDescent="0.25">
      <c r="A528" s="114"/>
      <c r="B528" s="115"/>
      <c r="C528" s="116"/>
      <c r="D528" s="117"/>
      <c r="E528" s="118"/>
      <c r="F528" s="119"/>
      <c r="G528" s="120"/>
      <c r="H528" s="118"/>
      <c r="I528" s="121"/>
      <c r="J528" s="121"/>
      <c r="K528" s="121"/>
    </row>
    <row r="529" spans="1:11" s="111" customFormat="1" ht="44.25" customHeight="1" x14ac:dyDescent="0.25">
      <c r="A529" s="114"/>
      <c r="B529" s="115"/>
      <c r="C529" s="116"/>
      <c r="D529" s="117"/>
      <c r="E529" s="118"/>
      <c r="F529" s="119"/>
      <c r="G529" s="120"/>
      <c r="H529" s="118"/>
      <c r="I529" s="121"/>
      <c r="J529" s="121"/>
      <c r="K529" s="121"/>
    </row>
    <row r="530" spans="1:11" s="111" customFormat="1" ht="44.25" customHeight="1" x14ac:dyDescent="0.25">
      <c r="A530" s="114"/>
      <c r="B530" s="115"/>
      <c r="C530" s="116"/>
      <c r="D530" s="117"/>
      <c r="E530" s="118"/>
      <c r="F530" s="119"/>
      <c r="G530" s="120"/>
      <c r="H530" s="118"/>
      <c r="I530" s="121"/>
      <c r="J530" s="121"/>
      <c r="K530" s="121"/>
    </row>
    <row r="531" spans="1:11" s="111" customFormat="1" ht="44.25" customHeight="1" x14ac:dyDescent="0.25">
      <c r="A531" s="114"/>
      <c r="B531" s="115"/>
      <c r="C531" s="116"/>
      <c r="D531" s="117"/>
      <c r="E531" s="118"/>
      <c r="F531" s="119"/>
      <c r="G531" s="120"/>
      <c r="H531" s="118"/>
      <c r="I531" s="121"/>
      <c r="J531" s="121"/>
      <c r="K531" s="121"/>
    </row>
    <row r="532" spans="1:11" s="111" customFormat="1" ht="44.25" customHeight="1" x14ac:dyDescent="0.25">
      <c r="A532" s="114"/>
      <c r="B532" s="115"/>
      <c r="C532" s="116"/>
      <c r="D532" s="117"/>
      <c r="E532" s="118"/>
      <c r="F532" s="119"/>
      <c r="G532" s="120"/>
      <c r="H532" s="118"/>
      <c r="I532" s="121"/>
      <c r="J532" s="121"/>
      <c r="K532" s="121"/>
    </row>
    <row r="533" spans="1:11" s="111" customFormat="1" ht="44.25" customHeight="1" x14ac:dyDescent="0.25">
      <c r="A533" s="114"/>
      <c r="B533" s="115"/>
      <c r="C533" s="116"/>
      <c r="D533" s="117"/>
      <c r="E533" s="118"/>
      <c r="F533" s="119"/>
      <c r="G533" s="120"/>
      <c r="H533" s="118"/>
      <c r="I533" s="121"/>
      <c r="J533" s="121"/>
      <c r="K533" s="121"/>
    </row>
    <row r="534" spans="1:11" s="111" customFormat="1" ht="44.25" customHeight="1" x14ac:dyDescent="0.25">
      <c r="A534" s="114"/>
      <c r="B534" s="115"/>
      <c r="C534" s="116"/>
      <c r="D534" s="117"/>
      <c r="E534" s="118"/>
      <c r="F534" s="119"/>
      <c r="G534" s="120"/>
      <c r="H534" s="118"/>
      <c r="I534" s="121"/>
      <c r="J534" s="121"/>
      <c r="K534" s="121"/>
    </row>
    <row r="535" spans="1:11" s="111" customFormat="1" ht="44.25" customHeight="1" x14ac:dyDescent="0.25">
      <c r="A535" s="114"/>
      <c r="B535" s="115"/>
      <c r="C535" s="116"/>
      <c r="D535" s="117"/>
      <c r="E535" s="118"/>
      <c r="F535" s="119"/>
      <c r="G535" s="120"/>
      <c r="H535" s="118"/>
      <c r="I535" s="121"/>
      <c r="J535" s="121"/>
      <c r="K535" s="121"/>
    </row>
    <row r="536" spans="1:11" s="111" customFormat="1" ht="44.25" customHeight="1" x14ac:dyDescent="0.25">
      <c r="A536" s="114"/>
      <c r="B536" s="115"/>
      <c r="C536" s="116"/>
      <c r="D536" s="117"/>
      <c r="E536" s="118"/>
      <c r="F536" s="119"/>
      <c r="G536" s="120"/>
      <c r="H536" s="118"/>
      <c r="I536" s="121"/>
      <c r="J536" s="121"/>
      <c r="K536" s="121"/>
    </row>
    <row r="537" spans="1:11" s="111" customFormat="1" ht="44.25" customHeight="1" x14ac:dyDescent="0.25">
      <c r="A537" s="114"/>
      <c r="B537" s="115"/>
      <c r="C537" s="116"/>
      <c r="D537" s="117"/>
      <c r="E537" s="118"/>
      <c r="F537" s="119"/>
      <c r="G537" s="120"/>
      <c r="H537" s="118"/>
      <c r="I537" s="121"/>
      <c r="J537" s="121"/>
      <c r="K537" s="121"/>
    </row>
    <row r="538" spans="1:11" s="111" customFormat="1" ht="44.25" customHeight="1" x14ac:dyDescent="0.25">
      <c r="A538" s="114"/>
      <c r="B538" s="115"/>
      <c r="C538" s="116"/>
      <c r="D538" s="117"/>
      <c r="E538" s="118"/>
      <c r="F538" s="119"/>
      <c r="G538" s="120"/>
      <c r="H538" s="118"/>
      <c r="I538" s="121"/>
      <c r="J538" s="121"/>
      <c r="K538" s="121"/>
    </row>
    <row r="539" spans="1:11" s="111" customFormat="1" ht="44.25" customHeight="1" x14ac:dyDescent="0.25">
      <c r="A539" s="114"/>
      <c r="B539" s="115"/>
      <c r="C539" s="116"/>
      <c r="D539" s="117"/>
      <c r="E539" s="118"/>
      <c r="F539" s="119"/>
      <c r="G539" s="120"/>
      <c r="H539" s="118"/>
      <c r="I539" s="121"/>
      <c r="J539" s="121"/>
      <c r="K539" s="121"/>
    </row>
    <row r="540" spans="1:11" s="111" customFormat="1" ht="44.25" customHeight="1" x14ac:dyDescent="0.25">
      <c r="A540" s="114"/>
      <c r="B540" s="115"/>
      <c r="C540" s="116"/>
      <c r="D540" s="117"/>
      <c r="E540" s="118"/>
      <c r="F540" s="119"/>
      <c r="G540" s="120"/>
      <c r="H540" s="118"/>
      <c r="I540" s="121"/>
      <c r="J540" s="121"/>
      <c r="K540" s="121"/>
    </row>
    <row r="541" spans="1:11" s="111" customFormat="1" ht="44.25" customHeight="1" x14ac:dyDescent="0.25">
      <c r="A541" s="114"/>
      <c r="B541" s="115"/>
      <c r="C541" s="116"/>
      <c r="D541" s="117"/>
      <c r="E541" s="118"/>
      <c r="F541" s="119"/>
      <c r="G541" s="120"/>
      <c r="H541" s="118"/>
      <c r="I541" s="121"/>
      <c r="J541" s="121"/>
      <c r="K541" s="121"/>
    </row>
    <row r="542" spans="1:11" s="111" customFormat="1" ht="44.25" customHeight="1" x14ac:dyDescent="0.25">
      <c r="A542" s="114"/>
      <c r="B542" s="115"/>
      <c r="C542" s="116"/>
      <c r="D542" s="117"/>
      <c r="E542" s="118"/>
      <c r="F542" s="119"/>
      <c r="G542" s="120"/>
      <c r="H542" s="118"/>
      <c r="I542" s="121"/>
      <c r="J542" s="121"/>
      <c r="K542" s="121"/>
    </row>
    <row r="543" spans="1:11" s="111" customFormat="1" ht="44.25" customHeight="1" x14ac:dyDescent="0.25">
      <c r="A543" s="114"/>
      <c r="B543" s="115"/>
      <c r="C543" s="116"/>
      <c r="D543" s="117"/>
      <c r="E543" s="118"/>
      <c r="F543" s="119"/>
      <c r="G543" s="120"/>
      <c r="H543" s="118"/>
      <c r="I543" s="121"/>
      <c r="J543" s="121"/>
      <c r="K543" s="121"/>
    </row>
    <row r="544" spans="1:11" s="111" customFormat="1" ht="44.25" customHeight="1" x14ac:dyDescent="0.25">
      <c r="A544" s="114"/>
      <c r="B544" s="115"/>
      <c r="C544" s="116"/>
      <c r="D544" s="117"/>
      <c r="E544" s="118"/>
      <c r="F544" s="119"/>
      <c r="G544" s="120"/>
      <c r="H544" s="118"/>
      <c r="I544" s="121"/>
      <c r="J544" s="121"/>
      <c r="K544" s="121"/>
    </row>
    <row r="545" spans="1:11" s="111" customFormat="1" ht="44.25" customHeight="1" x14ac:dyDescent="0.25">
      <c r="A545" s="114"/>
      <c r="B545" s="115"/>
      <c r="C545" s="116"/>
      <c r="D545" s="117"/>
      <c r="E545" s="118"/>
      <c r="F545" s="119"/>
      <c r="G545" s="120"/>
      <c r="H545" s="118"/>
      <c r="I545" s="121"/>
      <c r="J545" s="121"/>
      <c r="K545" s="121"/>
    </row>
    <row r="546" spans="1:11" s="111" customFormat="1" ht="44.25" customHeight="1" x14ac:dyDescent="0.25">
      <c r="A546" s="114"/>
      <c r="B546" s="115"/>
      <c r="C546" s="116"/>
      <c r="D546" s="117"/>
      <c r="E546" s="118"/>
      <c r="F546" s="119"/>
      <c r="G546" s="120"/>
      <c r="H546" s="118"/>
      <c r="I546" s="121"/>
      <c r="J546" s="121"/>
      <c r="K546" s="121"/>
    </row>
    <row r="547" spans="1:11" s="111" customFormat="1" ht="44.25" customHeight="1" x14ac:dyDescent="0.25">
      <c r="A547" s="114"/>
      <c r="B547" s="115"/>
      <c r="C547" s="116"/>
      <c r="D547" s="117"/>
      <c r="E547" s="118"/>
      <c r="F547" s="119"/>
      <c r="G547" s="120"/>
      <c r="H547" s="118"/>
      <c r="I547" s="121"/>
      <c r="J547" s="121"/>
      <c r="K547" s="121"/>
    </row>
    <row r="548" spans="1:11" s="111" customFormat="1" ht="44.25" customHeight="1" x14ac:dyDescent="0.25">
      <c r="A548" s="114"/>
      <c r="B548" s="115"/>
      <c r="C548" s="116"/>
      <c r="D548" s="117"/>
      <c r="E548" s="118"/>
      <c r="F548" s="119"/>
      <c r="G548" s="120"/>
      <c r="H548" s="118"/>
      <c r="I548" s="121"/>
      <c r="J548" s="121"/>
      <c r="K548" s="121"/>
    </row>
    <row r="549" spans="1:11" s="111" customFormat="1" ht="44.25" customHeight="1" x14ac:dyDescent="0.25">
      <c r="A549" s="114"/>
      <c r="B549" s="115"/>
      <c r="C549" s="116"/>
      <c r="D549" s="117"/>
      <c r="E549" s="118"/>
      <c r="F549" s="119"/>
      <c r="G549" s="120"/>
      <c r="H549" s="118"/>
      <c r="I549" s="121"/>
      <c r="J549" s="121"/>
      <c r="K549" s="121"/>
    </row>
    <row r="550" spans="1:11" s="111" customFormat="1" ht="44.25" customHeight="1" x14ac:dyDescent="0.25">
      <c r="A550" s="114"/>
      <c r="B550" s="115"/>
      <c r="C550" s="116"/>
      <c r="D550" s="117"/>
      <c r="E550" s="118"/>
      <c r="F550" s="119"/>
      <c r="G550" s="120"/>
      <c r="H550" s="118"/>
      <c r="I550" s="121"/>
      <c r="J550" s="121"/>
      <c r="K550" s="121"/>
    </row>
    <row r="551" spans="1:11" s="111" customFormat="1" ht="44.25" customHeight="1" x14ac:dyDescent="0.25">
      <c r="A551" s="114"/>
      <c r="B551" s="115"/>
      <c r="C551" s="116"/>
      <c r="D551" s="117"/>
      <c r="E551" s="118"/>
      <c r="F551" s="119"/>
      <c r="G551" s="120"/>
      <c r="H551" s="118"/>
      <c r="I551" s="121"/>
      <c r="J551" s="121"/>
      <c r="K551" s="121"/>
    </row>
    <row r="552" spans="1:11" s="111" customFormat="1" ht="44.25" customHeight="1" x14ac:dyDescent="0.25">
      <c r="A552" s="114"/>
      <c r="B552" s="115"/>
      <c r="C552" s="116"/>
      <c r="D552" s="117"/>
      <c r="E552" s="118"/>
      <c r="F552" s="119"/>
      <c r="G552" s="120"/>
      <c r="H552" s="118"/>
      <c r="I552" s="121"/>
      <c r="J552" s="121"/>
      <c r="K552" s="121"/>
    </row>
    <row r="553" spans="1:11" s="111" customFormat="1" ht="44.25" customHeight="1" x14ac:dyDescent="0.25">
      <c r="A553" s="114"/>
      <c r="B553" s="115"/>
      <c r="C553" s="116"/>
      <c r="D553" s="117"/>
      <c r="E553" s="118"/>
      <c r="F553" s="119"/>
      <c r="G553" s="120"/>
      <c r="H553" s="118"/>
      <c r="I553" s="121"/>
      <c r="J553" s="121"/>
      <c r="K553" s="121"/>
    </row>
    <row r="554" spans="1:11" s="111" customFormat="1" ht="44.25" customHeight="1" x14ac:dyDescent="0.25">
      <c r="A554" s="114"/>
      <c r="B554" s="115"/>
      <c r="C554" s="116"/>
      <c r="D554" s="117"/>
      <c r="E554" s="118"/>
      <c r="F554" s="119"/>
      <c r="G554" s="120"/>
      <c r="H554" s="118"/>
      <c r="I554" s="121"/>
      <c r="J554" s="121"/>
      <c r="K554" s="121"/>
    </row>
    <row r="555" spans="1:11" s="111" customFormat="1" ht="44.25" customHeight="1" x14ac:dyDescent="0.25">
      <c r="A555" s="114"/>
      <c r="B555" s="115"/>
      <c r="C555" s="116"/>
      <c r="D555" s="117"/>
      <c r="E555" s="118"/>
      <c r="F555" s="119"/>
      <c r="G555" s="120"/>
      <c r="H555" s="118"/>
      <c r="I555" s="121"/>
      <c r="J555" s="121"/>
      <c r="K555" s="121"/>
    </row>
    <row r="556" spans="1:11" s="111" customFormat="1" ht="44.25" customHeight="1" x14ac:dyDescent="0.25">
      <c r="A556" s="114"/>
      <c r="B556" s="115"/>
      <c r="C556" s="116"/>
      <c r="D556" s="117"/>
      <c r="E556" s="118"/>
      <c r="F556" s="119"/>
      <c r="G556" s="120"/>
      <c r="H556" s="118"/>
      <c r="I556" s="121"/>
      <c r="J556" s="121"/>
      <c r="K556" s="121"/>
    </row>
    <row r="557" spans="1:11" s="111" customFormat="1" ht="44.25" customHeight="1" x14ac:dyDescent="0.25">
      <c r="A557" s="114"/>
      <c r="B557" s="115"/>
      <c r="C557" s="116"/>
      <c r="D557" s="117"/>
      <c r="E557" s="118"/>
      <c r="F557" s="119"/>
      <c r="G557" s="120"/>
      <c r="H557" s="118"/>
      <c r="I557" s="121"/>
      <c r="J557" s="121"/>
      <c r="K557" s="121"/>
    </row>
    <row r="558" spans="1:11" s="111" customFormat="1" ht="44.25" customHeight="1" x14ac:dyDescent="0.25">
      <c r="A558" s="114"/>
      <c r="B558" s="115"/>
      <c r="C558" s="116"/>
      <c r="D558" s="117"/>
      <c r="E558" s="118"/>
      <c r="F558" s="119"/>
      <c r="G558" s="120"/>
      <c r="H558" s="118"/>
      <c r="I558" s="121"/>
      <c r="J558" s="121"/>
      <c r="K558" s="121"/>
    </row>
    <row r="559" spans="1:11" s="111" customFormat="1" ht="44.25" customHeight="1" x14ac:dyDescent="0.25">
      <c r="A559" s="114"/>
      <c r="B559" s="115"/>
      <c r="C559" s="116"/>
      <c r="D559" s="117"/>
      <c r="E559" s="118"/>
      <c r="F559" s="119"/>
      <c r="G559" s="120"/>
      <c r="H559" s="118"/>
      <c r="I559" s="121"/>
      <c r="J559" s="121"/>
      <c r="K559" s="121"/>
    </row>
    <row r="560" spans="1:11" s="111" customFormat="1" ht="44.25" customHeight="1" x14ac:dyDescent="0.25">
      <c r="A560" s="114"/>
      <c r="B560" s="115"/>
      <c r="C560" s="116"/>
      <c r="D560" s="117"/>
      <c r="E560" s="118"/>
      <c r="F560" s="119"/>
      <c r="G560" s="120"/>
      <c r="H560" s="118"/>
      <c r="I560" s="121"/>
      <c r="J560" s="121"/>
      <c r="K560" s="121"/>
    </row>
    <row r="561" spans="1:11" s="111" customFormat="1" ht="44.25" customHeight="1" x14ac:dyDescent="0.25">
      <c r="A561" s="114"/>
      <c r="B561" s="115"/>
      <c r="C561" s="116"/>
      <c r="D561" s="117"/>
      <c r="E561" s="118"/>
      <c r="F561" s="119"/>
      <c r="G561" s="120"/>
      <c r="H561" s="118"/>
      <c r="I561" s="121"/>
      <c r="J561" s="121"/>
      <c r="K561" s="121"/>
    </row>
    <row r="562" spans="1:11" s="111" customFormat="1" ht="44.25" customHeight="1" x14ac:dyDescent="0.25">
      <c r="A562" s="114"/>
      <c r="B562" s="115"/>
      <c r="C562" s="116"/>
      <c r="D562" s="117"/>
      <c r="E562" s="118"/>
      <c r="F562" s="119"/>
      <c r="G562" s="120"/>
      <c r="H562" s="118"/>
      <c r="I562" s="121"/>
      <c r="J562" s="121"/>
      <c r="K562" s="121"/>
    </row>
    <row r="563" spans="1:11" s="111" customFormat="1" ht="44.25" customHeight="1" x14ac:dyDescent="0.25">
      <c r="A563" s="114"/>
      <c r="B563" s="115"/>
      <c r="C563" s="116"/>
      <c r="D563" s="117"/>
      <c r="E563" s="118"/>
      <c r="F563" s="119"/>
      <c r="G563" s="120"/>
      <c r="H563" s="118"/>
      <c r="I563" s="121"/>
      <c r="J563" s="121"/>
      <c r="K563" s="121"/>
    </row>
    <row r="564" spans="1:11" s="111" customFormat="1" ht="44.25" customHeight="1" x14ac:dyDescent="0.25">
      <c r="A564" s="114"/>
      <c r="B564" s="115"/>
      <c r="C564" s="116"/>
      <c r="D564" s="117"/>
      <c r="E564" s="118"/>
      <c r="F564" s="119"/>
      <c r="G564" s="120"/>
      <c r="H564" s="118"/>
      <c r="I564" s="121"/>
      <c r="J564" s="121"/>
      <c r="K564" s="121"/>
    </row>
    <row r="565" spans="1:11" s="111" customFormat="1" ht="44.25" customHeight="1" x14ac:dyDescent="0.25">
      <c r="A565" s="114"/>
      <c r="B565" s="115"/>
      <c r="C565" s="116"/>
      <c r="D565" s="117"/>
      <c r="E565" s="118"/>
      <c r="F565" s="119"/>
      <c r="G565" s="120"/>
      <c r="H565" s="118"/>
      <c r="I565" s="121"/>
      <c r="J565" s="121"/>
      <c r="K565" s="121"/>
    </row>
    <row r="566" spans="1:11" s="111" customFormat="1" ht="44.25" customHeight="1" x14ac:dyDescent="0.25">
      <c r="A566" s="114"/>
      <c r="B566" s="115"/>
      <c r="C566" s="116"/>
      <c r="D566" s="117"/>
      <c r="E566" s="118"/>
      <c r="F566" s="119"/>
      <c r="G566" s="120"/>
      <c r="H566" s="118"/>
      <c r="I566" s="121"/>
      <c r="J566" s="121"/>
      <c r="K566" s="121"/>
    </row>
    <row r="567" spans="1:11" s="111" customFormat="1" ht="44.25" customHeight="1" x14ac:dyDescent="0.25">
      <c r="A567" s="114"/>
      <c r="B567" s="115"/>
      <c r="C567" s="116"/>
      <c r="D567" s="117"/>
      <c r="E567" s="118"/>
      <c r="F567" s="119"/>
      <c r="G567" s="120"/>
      <c r="H567" s="118"/>
      <c r="I567" s="121"/>
      <c r="J567" s="121"/>
      <c r="K567" s="121"/>
    </row>
    <row r="568" spans="1:11" s="111" customFormat="1" ht="44.25" customHeight="1" x14ac:dyDescent="0.25">
      <c r="A568" s="114"/>
      <c r="B568" s="115"/>
      <c r="C568" s="116"/>
      <c r="D568" s="117"/>
      <c r="E568" s="118"/>
      <c r="F568" s="119"/>
      <c r="G568" s="120"/>
      <c r="H568" s="118"/>
      <c r="I568" s="121"/>
      <c r="J568" s="121"/>
      <c r="K568" s="121"/>
    </row>
    <row r="569" spans="1:11" s="111" customFormat="1" ht="44.25" customHeight="1" x14ac:dyDescent="0.25">
      <c r="A569" s="114"/>
      <c r="B569" s="115"/>
      <c r="C569" s="116"/>
      <c r="D569" s="117"/>
      <c r="E569" s="118"/>
      <c r="F569" s="119"/>
      <c r="G569" s="120"/>
      <c r="H569" s="118"/>
      <c r="I569" s="121"/>
      <c r="J569" s="121"/>
      <c r="K569" s="121"/>
    </row>
    <row r="570" spans="1:11" s="111" customFormat="1" ht="44.25" customHeight="1" x14ac:dyDescent="0.25">
      <c r="A570" s="114"/>
      <c r="B570" s="115"/>
      <c r="C570" s="116"/>
      <c r="D570" s="117"/>
      <c r="E570" s="118"/>
      <c r="F570" s="119"/>
      <c r="G570" s="120"/>
      <c r="H570" s="118"/>
      <c r="I570" s="121"/>
      <c r="J570" s="121"/>
      <c r="K570" s="121"/>
    </row>
    <row r="571" spans="1:11" s="111" customFormat="1" ht="44.25" customHeight="1" x14ac:dyDescent="0.25">
      <c r="A571" s="114"/>
      <c r="B571" s="115"/>
      <c r="C571" s="116"/>
      <c r="D571" s="117"/>
      <c r="E571" s="118"/>
      <c r="F571" s="119"/>
      <c r="G571" s="120"/>
      <c r="H571" s="118"/>
      <c r="I571" s="121"/>
      <c r="J571" s="121"/>
      <c r="K571" s="121"/>
    </row>
    <row r="572" spans="1:11" s="111" customFormat="1" ht="44.25" customHeight="1" x14ac:dyDescent="0.25">
      <c r="A572" s="114"/>
      <c r="B572" s="115"/>
      <c r="C572" s="116"/>
      <c r="D572" s="117"/>
      <c r="E572" s="118"/>
      <c r="F572" s="119"/>
      <c r="G572" s="120"/>
      <c r="H572" s="118"/>
      <c r="I572" s="121"/>
      <c r="J572" s="121"/>
      <c r="K572" s="121"/>
    </row>
    <row r="573" spans="1:11" s="111" customFormat="1" ht="44.25" customHeight="1" x14ac:dyDescent="0.25">
      <c r="A573" s="114"/>
      <c r="B573" s="115"/>
      <c r="C573" s="116"/>
      <c r="D573" s="117"/>
      <c r="E573" s="118"/>
      <c r="F573" s="119"/>
      <c r="G573" s="120"/>
      <c r="H573" s="118"/>
      <c r="I573" s="121"/>
      <c r="J573" s="121"/>
      <c r="K573" s="121"/>
    </row>
    <row r="574" spans="1:11" s="111" customFormat="1" ht="44.25" customHeight="1" x14ac:dyDescent="0.25">
      <c r="A574" s="114"/>
      <c r="B574" s="115"/>
      <c r="C574" s="116"/>
      <c r="D574" s="117"/>
      <c r="E574" s="118"/>
      <c r="F574" s="119"/>
      <c r="G574" s="120"/>
      <c r="H574" s="118"/>
      <c r="I574" s="121"/>
      <c r="J574" s="121"/>
      <c r="K574" s="121"/>
    </row>
    <row r="575" spans="1:11" s="111" customFormat="1" ht="44.25" customHeight="1" x14ac:dyDescent="0.25">
      <c r="A575" s="114"/>
      <c r="B575" s="115"/>
      <c r="C575" s="116"/>
      <c r="D575" s="117"/>
      <c r="E575" s="118"/>
      <c r="F575" s="119"/>
      <c r="G575" s="120"/>
      <c r="H575" s="118"/>
      <c r="I575" s="121"/>
      <c r="J575" s="121"/>
      <c r="K575" s="121"/>
    </row>
    <row r="576" spans="1:11" s="111" customFormat="1" ht="44.25" customHeight="1" x14ac:dyDescent="0.25">
      <c r="A576" s="114"/>
      <c r="B576" s="115"/>
      <c r="C576" s="116"/>
      <c r="D576" s="117"/>
      <c r="E576" s="118"/>
      <c r="F576" s="119"/>
      <c r="G576" s="120"/>
      <c r="H576" s="118"/>
      <c r="I576" s="121"/>
      <c r="J576" s="121"/>
      <c r="K576" s="121"/>
    </row>
    <row r="577" spans="1:11" s="111" customFormat="1" ht="44.25" customHeight="1" x14ac:dyDescent="0.25">
      <c r="A577" s="114"/>
      <c r="B577" s="115"/>
      <c r="C577" s="116"/>
      <c r="D577" s="117"/>
      <c r="E577" s="118"/>
      <c r="F577" s="119"/>
      <c r="G577" s="120"/>
      <c r="H577" s="118"/>
      <c r="I577" s="121"/>
      <c r="J577" s="121"/>
      <c r="K577" s="121"/>
    </row>
    <row r="578" spans="1:11" s="111" customFormat="1" ht="44.25" customHeight="1" x14ac:dyDescent="0.25">
      <c r="A578" s="114"/>
      <c r="B578" s="115"/>
      <c r="C578" s="116"/>
      <c r="D578" s="117"/>
      <c r="E578" s="118"/>
      <c r="F578" s="119"/>
      <c r="G578" s="120"/>
      <c r="H578" s="118"/>
      <c r="I578" s="121"/>
      <c r="J578" s="121"/>
      <c r="K578" s="121"/>
    </row>
    <row r="579" spans="1:11" s="111" customFormat="1" ht="44.25" customHeight="1" x14ac:dyDescent="0.25">
      <c r="A579" s="114"/>
      <c r="B579" s="115"/>
      <c r="C579" s="116"/>
      <c r="D579" s="117"/>
      <c r="E579" s="118"/>
      <c r="F579" s="119"/>
      <c r="G579" s="120"/>
      <c r="H579" s="118"/>
      <c r="I579" s="121"/>
      <c r="J579" s="121"/>
      <c r="K579" s="121"/>
    </row>
    <row r="580" spans="1:11" s="111" customFormat="1" ht="44.25" customHeight="1" x14ac:dyDescent="0.25">
      <c r="A580" s="114"/>
      <c r="B580" s="115"/>
      <c r="C580" s="116"/>
      <c r="D580" s="117"/>
      <c r="E580" s="118"/>
      <c r="F580" s="119"/>
      <c r="G580" s="120"/>
      <c r="H580" s="118"/>
      <c r="I580" s="121"/>
      <c r="J580" s="121"/>
      <c r="K580" s="121"/>
    </row>
    <row r="581" spans="1:11" s="111" customFormat="1" ht="44.25" customHeight="1" x14ac:dyDescent="0.25">
      <c r="A581" s="114"/>
      <c r="B581" s="115"/>
      <c r="C581" s="116"/>
      <c r="D581" s="117"/>
      <c r="E581" s="118"/>
      <c r="F581" s="119"/>
      <c r="G581" s="120"/>
      <c r="H581" s="118"/>
      <c r="I581" s="121"/>
      <c r="J581" s="121"/>
      <c r="K581" s="121"/>
    </row>
    <row r="582" spans="1:11" s="111" customFormat="1" ht="44.25" customHeight="1" x14ac:dyDescent="0.25">
      <c r="A582" s="114"/>
      <c r="B582" s="115"/>
      <c r="C582" s="116"/>
      <c r="D582" s="117"/>
      <c r="E582" s="118"/>
      <c r="F582" s="119"/>
      <c r="G582" s="120"/>
      <c r="H582" s="118"/>
      <c r="I582" s="121"/>
      <c r="J582" s="121"/>
      <c r="K582" s="121"/>
    </row>
    <row r="583" spans="1:11" s="111" customFormat="1" ht="44.25" customHeight="1" x14ac:dyDescent="0.25">
      <c r="A583" s="114"/>
      <c r="B583" s="115"/>
      <c r="C583" s="116"/>
      <c r="D583" s="117"/>
      <c r="E583" s="118"/>
      <c r="F583" s="119"/>
      <c r="G583" s="120"/>
      <c r="H583" s="118"/>
      <c r="I583" s="121"/>
      <c r="J583" s="121"/>
      <c r="K583" s="121"/>
    </row>
    <row r="584" spans="1:11" s="111" customFormat="1" ht="44.25" customHeight="1" x14ac:dyDescent="0.25">
      <c r="A584" s="114"/>
      <c r="B584" s="115"/>
      <c r="C584" s="116"/>
      <c r="D584" s="117"/>
      <c r="E584" s="118"/>
      <c r="F584" s="119"/>
      <c r="G584" s="120"/>
      <c r="H584" s="118"/>
      <c r="I584" s="121"/>
      <c r="J584" s="121"/>
      <c r="K584" s="121"/>
    </row>
    <row r="585" spans="1:11" s="111" customFormat="1" ht="44.25" customHeight="1" x14ac:dyDescent="0.25">
      <c r="A585" s="114"/>
      <c r="B585" s="115"/>
      <c r="C585" s="116"/>
      <c r="D585" s="117"/>
      <c r="E585" s="118"/>
      <c r="F585" s="119"/>
      <c r="G585" s="120"/>
      <c r="H585" s="118"/>
      <c r="I585" s="121"/>
      <c r="J585" s="121"/>
      <c r="K585" s="121"/>
    </row>
    <row r="586" spans="1:11" s="111" customFormat="1" ht="44.25" customHeight="1" x14ac:dyDescent="0.25">
      <c r="A586" s="114"/>
      <c r="B586" s="115"/>
      <c r="C586" s="116"/>
      <c r="D586" s="117"/>
      <c r="E586" s="118"/>
      <c r="F586" s="119"/>
      <c r="G586" s="120"/>
      <c r="H586" s="118"/>
      <c r="I586" s="121"/>
      <c r="J586" s="121"/>
      <c r="K586" s="121"/>
    </row>
    <row r="587" spans="1:11" s="111" customFormat="1" ht="44.25" customHeight="1" x14ac:dyDescent="0.25">
      <c r="A587" s="114"/>
      <c r="B587" s="115"/>
      <c r="C587" s="116"/>
      <c r="D587" s="117"/>
      <c r="E587" s="118"/>
      <c r="F587" s="119"/>
      <c r="G587" s="120"/>
      <c r="H587" s="118"/>
      <c r="I587" s="121"/>
      <c r="J587" s="121"/>
      <c r="K587" s="121"/>
    </row>
    <row r="588" spans="1:11" s="111" customFormat="1" ht="44.25" customHeight="1" x14ac:dyDescent="0.25">
      <c r="A588" s="114"/>
      <c r="B588" s="115"/>
      <c r="C588" s="116"/>
      <c r="D588" s="117"/>
      <c r="E588" s="118"/>
      <c r="F588" s="119"/>
      <c r="G588" s="120"/>
      <c r="H588" s="118"/>
      <c r="I588" s="121"/>
      <c r="J588" s="121"/>
      <c r="K588" s="121"/>
    </row>
    <row r="589" spans="1:11" s="111" customFormat="1" ht="44.25" customHeight="1" x14ac:dyDescent="0.25">
      <c r="A589" s="114"/>
      <c r="B589" s="115"/>
      <c r="C589" s="116"/>
      <c r="D589" s="117"/>
      <c r="E589" s="118"/>
      <c r="F589" s="119"/>
      <c r="G589" s="120"/>
      <c r="H589" s="118"/>
      <c r="I589" s="121"/>
      <c r="J589" s="121"/>
      <c r="K589" s="121"/>
    </row>
    <row r="590" spans="1:11" s="111" customFormat="1" ht="44.25" customHeight="1" x14ac:dyDescent="0.25">
      <c r="A590" s="114"/>
      <c r="B590" s="115"/>
      <c r="C590" s="116"/>
      <c r="D590" s="117"/>
      <c r="E590" s="118"/>
      <c r="F590" s="119"/>
      <c r="G590" s="120"/>
      <c r="H590" s="118"/>
      <c r="I590" s="121"/>
      <c r="J590" s="121"/>
      <c r="K590" s="121"/>
    </row>
    <row r="591" spans="1:11" s="111" customFormat="1" ht="44.25" customHeight="1" x14ac:dyDescent="0.25">
      <c r="A591" s="114"/>
      <c r="B591" s="115"/>
      <c r="C591" s="116"/>
      <c r="D591" s="117"/>
      <c r="E591" s="118"/>
      <c r="F591" s="119"/>
      <c r="G591" s="120"/>
      <c r="H591" s="118"/>
      <c r="I591" s="121"/>
      <c r="J591" s="121"/>
      <c r="K591" s="121"/>
    </row>
    <row r="592" spans="1:11" s="111" customFormat="1" ht="44.25" customHeight="1" x14ac:dyDescent="0.25">
      <c r="A592" s="114"/>
      <c r="B592" s="115"/>
      <c r="C592" s="116"/>
      <c r="D592" s="117"/>
      <c r="E592" s="118"/>
      <c r="F592" s="119"/>
      <c r="G592" s="120"/>
      <c r="H592" s="118"/>
      <c r="I592" s="121"/>
      <c r="J592" s="121"/>
      <c r="K592" s="121"/>
    </row>
    <row r="593" spans="1:11" s="111" customFormat="1" ht="44.25" customHeight="1" x14ac:dyDescent="0.25">
      <c r="A593" s="114"/>
      <c r="B593" s="115"/>
      <c r="C593" s="116"/>
      <c r="D593" s="117"/>
      <c r="E593" s="118"/>
      <c r="F593" s="119"/>
      <c r="G593" s="120"/>
      <c r="H593" s="118"/>
      <c r="I593" s="121"/>
      <c r="J593" s="121"/>
      <c r="K593" s="121"/>
    </row>
    <row r="594" spans="1:11" s="111" customFormat="1" ht="44.25" customHeight="1" x14ac:dyDescent="0.25">
      <c r="A594" s="114"/>
      <c r="B594" s="115"/>
      <c r="C594" s="116"/>
      <c r="D594" s="117"/>
      <c r="E594" s="118"/>
      <c r="F594" s="119"/>
      <c r="G594" s="120"/>
      <c r="H594" s="118"/>
      <c r="I594" s="121"/>
      <c r="J594" s="121"/>
      <c r="K594" s="121"/>
    </row>
    <row r="595" spans="1:11" s="111" customFormat="1" ht="44.25" customHeight="1" x14ac:dyDescent="0.25">
      <c r="A595" s="114"/>
      <c r="B595" s="115"/>
      <c r="C595" s="116"/>
      <c r="D595" s="117"/>
      <c r="E595" s="118"/>
      <c r="F595" s="119"/>
      <c r="G595" s="120"/>
      <c r="H595" s="118"/>
      <c r="I595" s="121"/>
      <c r="J595" s="121"/>
      <c r="K595" s="121"/>
    </row>
    <row r="596" spans="1:11" s="111" customFormat="1" ht="44.25" customHeight="1" x14ac:dyDescent="0.25">
      <c r="A596" s="114"/>
      <c r="B596" s="115"/>
      <c r="C596" s="116"/>
      <c r="D596" s="117"/>
      <c r="E596" s="118"/>
      <c r="F596" s="119"/>
      <c r="G596" s="120"/>
      <c r="H596" s="118"/>
      <c r="I596" s="121"/>
      <c r="J596" s="121"/>
      <c r="K596" s="121"/>
    </row>
    <row r="597" spans="1:11" s="111" customFormat="1" ht="44.25" customHeight="1" x14ac:dyDescent="0.25">
      <c r="A597" s="114"/>
      <c r="B597" s="115"/>
      <c r="C597" s="116"/>
      <c r="D597" s="117"/>
      <c r="E597" s="118"/>
      <c r="F597" s="119"/>
      <c r="G597" s="120"/>
      <c r="H597" s="118"/>
      <c r="I597" s="121"/>
      <c r="J597" s="121"/>
      <c r="K597" s="121"/>
    </row>
    <row r="598" spans="1:11" s="111" customFormat="1" ht="44.25" customHeight="1" x14ac:dyDescent="0.25">
      <c r="A598" s="114"/>
      <c r="B598" s="115"/>
      <c r="C598" s="116"/>
      <c r="D598" s="117"/>
      <c r="E598" s="118"/>
      <c r="F598" s="119"/>
      <c r="G598" s="120"/>
      <c r="H598" s="118"/>
      <c r="I598" s="121"/>
      <c r="J598" s="121"/>
      <c r="K598" s="121"/>
    </row>
    <row r="599" spans="1:11" s="111" customFormat="1" ht="44.25" customHeight="1" x14ac:dyDescent="0.25">
      <c r="A599" s="114"/>
      <c r="B599" s="115"/>
      <c r="C599" s="116"/>
      <c r="D599" s="117"/>
      <c r="E599" s="118"/>
      <c r="F599" s="119"/>
      <c r="G599" s="120"/>
      <c r="H599" s="118"/>
      <c r="I599" s="121"/>
      <c r="J599" s="121"/>
      <c r="K599" s="121"/>
    </row>
    <row r="600" spans="1:11" s="111" customFormat="1" ht="44.25" customHeight="1" x14ac:dyDescent="0.25">
      <c r="A600" s="114"/>
      <c r="B600" s="115"/>
      <c r="C600" s="116"/>
      <c r="D600" s="117"/>
      <c r="E600" s="118"/>
      <c r="F600" s="119"/>
      <c r="G600" s="120"/>
      <c r="H600" s="118"/>
      <c r="I600" s="121"/>
      <c r="J600" s="121"/>
      <c r="K600" s="121"/>
    </row>
    <row r="601" spans="1:11" s="111" customFormat="1" ht="44.25" customHeight="1" x14ac:dyDescent="0.25">
      <c r="A601" s="114"/>
      <c r="B601" s="115"/>
      <c r="C601" s="116"/>
      <c r="D601" s="117"/>
      <c r="E601" s="118"/>
      <c r="F601" s="119"/>
      <c r="G601" s="120"/>
      <c r="H601" s="118"/>
      <c r="I601" s="121"/>
      <c r="J601" s="121"/>
      <c r="K601" s="121"/>
    </row>
    <row r="602" spans="1:11" s="111" customFormat="1" ht="44.25" customHeight="1" x14ac:dyDescent="0.25">
      <c r="A602" s="114"/>
      <c r="B602" s="115"/>
      <c r="C602" s="116"/>
      <c r="D602" s="117"/>
      <c r="E602" s="118"/>
      <c r="F602" s="119"/>
      <c r="G602" s="120"/>
      <c r="H602" s="118"/>
      <c r="I602" s="121"/>
      <c r="J602" s="121"/>
      <c r="K602" s="121"/>
    </row>
    <row r="603" spans="1:11" s="111" customFormat="1" ht="44.25" customHeight="1" x14ac:dyDescent="0.25">
      <c r="A603" s="114"/>
      <c r="B603" s="115"/>
      <c r="C603" s="116"/>
      <c r="D603" s="117"/>
      <c r="E603" s="118"/>
      <c r="F603" s="119"/>
      <c r="G603" s="120"/>
      <c r="H603" s="118"/>
      <c r="I603" s="121"/>
      <c r="J603" s="121"/>
      <c r="K603" s="121"/>
    </row>
    <row r="604" spans="1:11" s="111" customFormat="1" ht="44.25" customHeight="1" x14ac:dyDescent="0.25">
      <c r="A604" s="114"/>
      <c r="B604" s="115"/>
      <c r="C604" s="116"/>
      <c r="D604" s="117"/>
      <c r="E604" s="118"/>
      <c r="F604" s="119"/>
      <c r="G604" s="120"/>
      <c r="H604" s="118"/>
      <c r="I604" s="121"/>
      <c r="J604" s="121"/>
      <c r="K604" s="121"/>
    </row>
    <row r="605" spans="1:11" s="111" customFormat="1" ht="44.25" customHeight="1" x14ac:dyDescent="0.25">
      <c r="A605" s="114"/>
      <c r="B605" s="115"/>
      <c r="C605" s="116"/>
      <c r="D605" s="117"/>
      <c r="E605" s="118"/>
      <c r="F605" s="119"/>
      <c r="G605" s="120"/>
      <c r="H605" s="118"/>
      <c r="I605" s="121"/>
      <c r="J605" s="121"/>
      <c r="K605" s="121"/>
    </row>
    <row r="606" spans="1:11" s="111" customFormat="1" ht="44.25" customHeight="1" x14ac:dyDescent="0.25">
      <c r="A606" s="114"/>
      <c r="B606" s="115"/>
      <c r="C606" s="116"/>
      <c r="D606" s="117"/>
      <c r="E606" s="118"/>
      <c r="F606" s="119"/>
      <c r="G606" s="120"/>
      <c r="H606" s="118"/>
      <c r="I606" s="121"/>
      <c r="J606" s="121"/>
      <c r="K606" s="121"/>
    </row>
    <row r="607" spans="1:11" s="111" customFormat="1" ht="44.25" customHeight="1" x14ac:dyDescent="0.25">
      <c r="A607" s="114"/>
      <c r="B607" s="115"/>
      <c r="C607" s="116"/>
      <c r="D607" s="117"/>
      <c r="E607" s="118"/>
      <c r="F607" s="119"/>
      <c r="G607" s="120"/>
      <c r="H607" s="118"/>
      <c r="I607" s="121"/>
      <c r="J607" s="121"/>
      <c r="K607" s="121"/>
    </row>
    <row r="608" spans="1:11" s="111" customFormat="1" ht="44.25" customHeight="1" x14ac:dyDescent="0.25">
      <c r="A608" s="114"/>
      <c r="B608" s="115"/>
      <c r="C608" s="116"/>
      <c r="D608" s="117"/>
      <c r="E608" s="118"/>
      <c r="F608" s="119"/>
      <c r="G608" s="120"/>
      <c r="H608" s="118"/>
      <c r="I608" s="121"/>
      <c r="J608" s="121"/>
      <c r="K608" s="121"/>
    </row>
    <row r="609" spans="1:11" s="111" customFormat="1" ht="44.25" customHeight="1" x14ac:dyDescent="0.25">
      <c r="A609" s="114"/>
      <c r="B609" s="115"/>
      <c r="C609" s="116"/>
      <c r="D609" s="117"/>
      <c r="E609" s="118"/>
      <c r="F609" s="119"/>
      <c r="G609" s="120"/>
      <c r="H609" s="118"/>
      <c r="I609" s="121"/>
      <c r="J609" s="121"/>
      <c r="K609" s="121"/>
    </row>
    <row r="610" spans="1:11" s="111" customFormat="1" ht="44.25" customHeight="1" x14ac:dyDescent="0.25">
      <c r="A610" s="114"/>
      <c r="B610" s="115"/>
      <c r="C610" s="116"/>
      <c r="D610" s="117"/>
      <c r="E610" s="118"/>
      <c r="F610" s="119"/>
      <c r="G610" s="120"/>
      <c r="H610" s="118"/>
      <c r="I610" s="121"/>
      <c r="J610" s="121"/>
      <c r="K610" s="121"/>
    </row>
    <row r="611" spans="1:11" s="111" customFormat="1" ht="44.25" customHeight="1" x14ac:dyDescent="0.25">
      <c r="A611" s="114"/>
      <c r="B611" s="115"/>
      <c r="C611" s="116"/>
      <c r="D611" s="117"/>
      <c r="E611" s="118"/>
      <c r="F611" s="119"/>
      <c r="G611" s="120"/>
      <c r="H611" s="118"/>
      <c r="I611" s="121"/>
      <c r="J611" s="121"/>
      <c r="K611" s="121"/>
    </row>
    <row r="612" spans="1:11" s="111" customFormat="1" ht="44.25" customHeight="1" x14ac:dyDescent="0.25">
      <c r="A612" s="114"/>
      <c r="B612" s="115"/>
      <c r="C612" s="116"/>
      <c r="D612" s="117"/>
      <c r="E612" s="118"/>
      <c r="F612" s="119"/>
      <c r="G612" s="120"/>
      <c r="H612" s="118"/>
      <c r="I612" s="121"/>
      <c r="J612" s="121"/>
      <c r="K612" s="121"/>
    </row>
    <row r="613" spans="1:11" s="111" customFormat="1" ht="44.25" customHeight="1" x14ac:dyDescent="0.25">
      <c r="A613" s="114"/>
      <c r="B613" s="115"/>
      <c r="C613" s="116"/>
      <c r="D613" s="117"/>
      <c r="E613" s="118"/>
      <c r="F613" s="119"/>
      <c r="G613" s="120"/>
      <c r="H613" s="118"/>
      <c r="I613" s="121"/>
      <c r="J613" s="121"/>
      <c r="K613" s="121"/>
    </row>
    <row r="614" spans="1:11" s="111" customFormat="1" ht="44.25" customHeight="1" x14ac:dyDescent="0.25">
      <c r="A614" s="114"/>
      <c r="B614" s="115"/>
      <c r="C614" s="116"/>
      <c r="D614" s="117"/>
      <c r="E614" s="118"/>
      <c r="F614" s="119"/>
      <c r="G614" s="120"/>
      <c r="H614" s="118"/>
      <c r="I614" s="121"/>
      <c r="J614" s="121"/>
      <c r="K614" s="121"/>
    </row>
    <row r="615" spans="1:11" s="111" customFormat="1" ht="44.25" customHeight="1" x14ac:dyDescent="0.25">
      <c r="A615" s="114"/>
      <c r="B615" s="115"/>
      <c r="C615" s="116"/>
      <c r="D615" s="117"/>
      <c r="E615" s="118"/>
      <c r="F615" s="119"/>
      <c r="G615" s="120"/>
      <c r="H615" s="118"/>
      <c r="I615" s="121"/>
      <c r="J615" s="121"/>
      <c r="K615" s="121"/>
    </row>
    <row r="616" spans="1:11" s="111" customFormat="1" ht="44.25" customHeight="1" x14ac:dyDescent="0.25">
      <c r="A616" s="114"/>
      <c r="B616" s="115"/>
      <c r="C616" s="116"/>
      <c r="D616" s="117"/>
      <c r="E616" s="118"/>
      <c r="F616" s="119"/>
      <c r="G616" s="120"/>
      <c r="H616" s="118"/>
      <c r="I616" s="121"/>
      <c r="J616" s="121"/>
      <c r="K616" s="121"/>
    </row>
    <row r="617" spans="1:11" s="111" customFormat="1" ht="44.25" customHeight="1" x14ac:dyDescent="0.25">
      <c r="A617" s="114"/>
      <c r="B617" s="115"/>
      <c r="C617" s="116"/>
      <c r="D617" s="117"/>
      <c r="E617" s="118"/>
      <c r="F617" s="119"/>
      <c r="G617" s="120"/>
      <c r="H617" s="118"/>
      <c r="I617" s="121"/>
      <c r="J617" s="121"/>
      <c r="K617" s="121"/>
    </row>
    <row r="618" spans="1:11" s="111" customFormat="1" ht="44.25" customHeight="1" x14ac:dyDescent="0.25">
      <c r="A618" s="114"/>
      <c r="B618" s="115"/>
      <c r="C618" s="116"/>
      <c r="D618" s="117"/>
      <c r="E618" s="118"/>
      <c r="F618" s="119"/>
      <c r="G618" s="120"/>
      <c r="H618" s="118"/>
      <c r="I618" s="121"/>
      <c r="J618" s="121"/>
      <c r="K618" s="121"/>
    </row>
    <row r="619" spans="1:11" s="111" customFormat="1" ht="44.25" customHeight="1" x14ac:dyDescent="0.25">
      <c r="A619" s="114"/>
      <c r="B619" s="115"/>
      <c r="C619" s="116"/>
      <c r="D619" s="117"/>
      <c r="E619" s="118"/>
      <c r="F619" s="119"/>
      <c r="G619" s="120"/>
      <c r="H619" s="118"/>
      <c r="I619" s="121"/>
      <c r="J619" s="121"/>
      <c r="K619" s="121"/>
    </row>
    <row r="620" spans="1:11" s="111" customFormat="1" ht="44.25" customHeight="1" x14ac:dyDescent="0.25">
      <c r="A620" s="114"/>
      <c r="B620" s="115"/>
      <c r="C620" s="116"/>
      <c r="D620" s="117"/>
      <c r="E620" s="118"/>
      <c r="F620" s="119"/>
      <c r="G620" s="120"/>
      <c r="H620" s="118"/>
      <c r="I620" s="121"/>
      <c r="J620" s="121"/>
      <c r="K620" s="121"/>
    </row>
    <row r="621" spans="1:11" s="111" customFormat="1" ht="44.25" customHeight="1" x14ac:dyDescent="0.25">
      <c r="A621" s="114"/>
      <c r="B621" s="115"/>
      <c r="C621" s="116"/>
      <c r="D621" s="117"/>
      <c r="E621" s="118"/>
      <c r="F621" s="119"/>
      <c r="G621" s="120"/>
      <c r="H621" s="118"/>
      <c r="I621" s="121"/>
      <c r="J621" s="121"/>
      <c r="K621" s="121"/>
    </row>
    <row r="622" spans="1:11" s="111" customFormat="1" ht="44.25" customHeight="1" x14ac:dyDescent="0.25">
      <c r="A622" s="114"/>
      <c r="B622" s="115"/>
      <c r="C622" s="116"/>
      <c r="D622" s="117"/>
      <c r="E622" s="118"/>
      <c r="F622" s="119"/>
      <c r="G622" s="120"/>
      <c r="H622" s="118"/>
      <c r="I622" s="121"/>
      <c r="J622" s="121"/>
      <c r="K622" s="121"/>
    </row>
    <row r="623" spans="1:11" s="111" customFormat="1" ht="44.25" customHeight="1" x14ac:dyDescent="0.25">
      <c r="A623" s="114"/>
      <c r="B623" s="115"/>
      <c r="C623" s="116"/>
      <c r="D623" s="117"/>
      <c r="E623" s="118"/>
      <c r="F623" s="119"/>
      <c r="G623" s="120"/>
      <c r="H623" s="118"/>
      <c r="I623" s="121"/>
      <c r="J623" s="121"/>
      <c r="K623" s="121"/>
    </row>
    <row r="624" spans="1:11" s="111" customFormat="1" ht="44.25" customHeight="1" x14ac:dyDescent="0.25">
      <c r="A624" s="114"/>
      <c r="B624" s="115"/>
      <c r="C624" s="116"/>
      <c r="D624" s="117"/>
      <c r="E624" s="118"/>
      <c r="F624" s="119"/>
      <c r="G624" s="120"/>
      <c r="H624" s="118"/>
      <c r="I624" s="121"/>
      <c r="J624" s="121"/>
      <c r="K624" s="121"/>
    </row>
    <row r="625" spans="1:11" s="111" customFormat="1" ht="44.25" customHeight="1" x14ac:dyDescent="0.25">
      <c r="A625" s="114"/>
      <c r="B625" s="115"/>
      <c r="C625" s="116"/>
      <c r="D625" s="117"/>
      <c r="E625" s="118"/>
      <c r="F625" s="119"/>
      <c r="G625" s="120"/>
      <c r="H625" s="118"/>
      <c r="I625" s="121"/>
      <c r="J625" s="121"/>
      <c r="K625" s="121"/>
    </row>
    <row r="626" spans="1:11" s="111" customFormat="1" ht="44.25" customHeight="1" x14ac:dyDescent="0.25">
      <c r="A626" s="114"/>
      <c r="B626" s="115"/>
      <c r="C626" s="116"/>
      <c r="D626" s="117"/>
      <c r="E626" s="118"/>
      <c r="F626" s="119"/>
      <c r="G626" s="120"/>
      <c r="H626" s="118"/>
      <c r="I626" s="121"/>
      <c r="J626" s="121"/>
      <c r="K626" s="121"/>
    </row>
    <row r="627" spans="1:11" s="111" customFormat="1" ht="44.25" customHeight="1" x14ac:dyDescent="0.25">
      <c r="A627" s="114"/>
      <c r="B627" s="115"/>
      <c r="C627" s="116"/>
      <c r="D627" s="117"/>
      <c r="E627" s="118"/>
      <c r="F627" s="119"/>
      <c r="G627" s="120"/>
      <c r="H627" s="118"/>
      <c r="I627" s="121"/>
      <c r="J627" s="121"/>
      <c r="K627" s="121"/>
    </row>
    <row r="628" spans="1:11" s="111" customFormat="1" ht="44.25" customHeight="1" x14ac:dyDescent="0.25">
      <c r="A628" s="114"/>
      <c r="B628" s="115"/>
      <c r="C628" s="116"/>
      <c r="D628" s="117"/>
      <c r="E628" s="118"/>
      <c r="F628" s="119"/>
      <c r="G628" s="120"/>
      <c r="H628" s="118"/>
      <c r="I628" s="121"/>
      <c r="J628" s="121"/>
      <c r="K628" s="121"/>
    </row>
    <row r="629" spans="1:11" s="111" customFormat="1" ht="44.25" customHeight="1" x14ac:dyDescent="0.25">
      <c r="A629" s="114"/>
      <c r="B629" s="115"/>
      <c r="C629" s="116"/>
      <c r="D629" s="117"/>
      <c r="E629" s="118"/>
      <c r="F629" s="119"/>
      <c r="G629" s="120"/>
      <c r="H629" s="118"/>
      <c r="I629" s="121"/>
      <c r="J629" s="121"/>
      <c r="K629" s="121"/>
    </row>
    <row r="630" spans="1:11" s="111" customFormat="1" ht="44.25" customHeight="1" x14ac:dyDescent="0.25">
      <c r="A630" s="114"/>
      <c r="B630" s="115"/>
      <c r="C630" s="116"/>
      <c r="D630" s="117"/>
      <c r="E630" s="118"/>
      <c r="F630" s="119"/>
      <c r="G630" s="120"/>
      <c r="H630" s="118"/>
      <c r="I630" s="121"/>
      <c r="J630" s="121"/>
      <c r="K630" s="121"/>
    </row>
    <row r="631" spans="1:11" s="111" customFormat="1" ht="44.25" customHeight="1" x14ac:dyDescent="0.25">
      <c r="A631" s="114"/>
      <c r="B631" s="115"/>
      <c r="C631" s="116"/>
      <c r="D631" s="117"/>
      <c r="E631" s="118"/>
      <c r="F631" s="119"/>
      <c r="G631" s="120"/>
      <c r="H631" s="118"/>
      <c r="I631" s="121"/>
      <c r="J631" s="121"/>
      <c r="K631" s="121"/>
    </row>
    <row r="632" spans="1:11" s="111" customFormat="1" ht="44.25" customHeight="1" x14ac:dyDescent="0.25">
      <c r="A632" s="114"/>
      <c r="B632" s="115"/>
      <c r="C632" s="116"/>
      <c r="D632" s="117"/>
      <c r="E632" s="118"/>
      <c r="F632" s="119"/>
      <c r="G632" s="120"/>
      <c r="H632" s="118"/>
      <c r="I632" s="121"/>
      <c r="J632" s="121"/>
      <c r="K632" s="121"/>
    </row>
    <row r="633" spans="1:11" s="111" customFormat="1" ht="44.25" customHeight="1" x14ac:dyDescent="0.25">
      <c r="A633" s="114"/>
      <c r="B633" s="115"/>
      <c r="C633" s="116"/>
      <c r="D633" s="117"/>
      <c r="E633" s="118"/>
      <c r="F633" s="119"/>
      <c r="G633" s="120"/>
      <c r="H633" s="118"/>
      <c r="I633" s="121"/>
      <c r="J633" s="121"/>
      <c r="K633" s="121"/>
    </row>
    <row r="634" spans="1:11" s="111" customFormat="1" ht="44.25" customHeight="1" x14ac:dyDescent="0.25">
      <c r="A634" s="114"/>
      <c r="B634" s="115"/>
      <c r="C634" s="116"/>
      <c r="D634" s="117"/>
      <c r="E634" s="118"/>
      <c r="F634" s="119"/>
      <c r="G634" s="120"/>
      <c r="H634" s="118"/>
      <c r="I634" s="121"/>
      <c r="J634" s="121"/>
      <c r="K634" s="121"/>
    </row>
    <row r="635" spans="1:11" s="111" customFormat="1" ht="44.25" customHeight="1" x14ac:dyDescent="0.25">
      <c r="A635" s="114"/>
      <c r="B635" s="115"/>
      <c r="C635" s="116"/>
      <c r="D635" s="117"/>
      <c r="E635" s="118"/>
      <c r="F635" s="119"/>
      <c r="G635" s="120"/>
      <c r="H635" s="118"/>
      <c r="I635" s="121"/>
      <c r="J635" s="121"/>
      <c r="K635" s="121"/>
    </row>
    <row r="636" spans="1:11" s="111" customFormat="1" ht="44.25" customHeight="1" x14ac:dyDescent="0.25">
      <c r="A636" s="114"/>
      <c r="B636" s="115"/>
      <c r="C636" s="116"/>
      <c r="D636" s="117"/>
      <c r="E636" s="118"/>
      <c r="F636" s="119"/>
      <c r="G636" s="120"/>
      <c r="H636" s="118"/>
      <c r="I636" s="121"/>
      <c r="J636" s="121"/>
      <c r="K636" s="121"/>
    </row>
    <row r="637" spans="1:11" s="111" customFormat="1" ht="44.25" customHeight="1" x14ac:dyDescent="0.25">
      <c r="A637" s="114"/>
      <c r="B637" s="115"/>
      <c r="C637" s="116"/>
      <c r="D637" s="117"/>
      <c r="E637" s="118"/>
      <c r="F637" s="119"/>
      <c r="G637" s="120"/>
      <c r="H637" s="118"/>
      <c r="I637" s="121"/>
      <c r="J637" s="121"/>
      <c r="K637" s="121"/>
    </row>
    <row r="638" spans="1:11" s="111" customFormat="1" ht="44.25" customHeight="1" x14ac:dyDescent="0.25">
      <c r="A638" s="114"/>
      <c r="B638" s="115"/>
      <c r="C638" s="116"/>
      <c r="D638" s="117"/>
      <c r="E638" s="118"/>
      <c r="F638" s="119"/>
      <c r="G638" s="120"/>
      <c r="H638" s="118"/>
      <c r="I638" s="121"/>
      <c r="J638" s="121"/>
      <c r="K638" s="121"/>
    </row>
    <row r="639" spans="1:11" s="111" customFormat="1" ht="44.25" customHeight="1" x14ac:dyDescent="0.25">
      <c r="A639" s="114"/>
      <c r="B639" s="115"/>
      <c r="C639" s="116"/>
      <c r="D639" s="117"/>
      <c r="E639" s="118"/>
      <c r="F639" s="119"/>
      <c r="G639" s="120"/>
      <c r="H639" s="118"/>
      <c r="I639" s="121"/>
      <c r="J639" s="121"/>
      <c r="K639" s="121"/>
    </row>
    <row r="640" spans="1:11" s="111" customFormat="1" ht="44.25" customHeight="1" x14ac:dyDescent="0.25">
      <c r="A640" s="114"/>
      <c r="B640" s="115"/>
      <c r="C640" s="116"/>
      <c r="D640" s="117"/>
      <c r="E640" s="118"/>
      <c r="F640" s="119"/>
      <c r="G640" s="120"/>
      <c r="H640" s="118"/>
      <c r="I640" s="121"/>
      <c r="J640" s="121"/>
      <c r="K640" s="121"/>
    </row>
    <row r="641" spans="1:11" s="111" customFormat="1" ht="44.25" customHeight="1" x14ac:dyDescent="0.25">
      <c r="A641" s="114"/>
      <c r="B641" s="115"/>
      <c r="C641" s="116"/>
      <c r="D641" s="117"/>
      <c r="E641" s="118"/>
      <c r="F641" s="119"/>
      <c r="G641" s="120"/>
      <c r="H641" s="118"/>
      <c r="I641" s="121"/>
      <c r="J641" s="121"/>
      <c r="K641" s="121"/>
    </row>
    <row r="642" spans="1:11" s="111" customFormat="1" ht="44.25" customHeight="1" x14ac:dyDescent="0.25">
      <c r="A642" s="114"/>
      <c r="B642" s="115"/>
      <c r="C642" s="116"/>
      <c r="D642" s="117"/>
      <c r="E642" s="118"/>
      <c r="F642" s="119"/>
      <c r="G642" s="120"/>
      <c r="H642" s="118"/>
      <c r="I642" s="121"/>
      <c r="J642" s="121"/>
      <c r="K642" s="121"/>
    </row>
    <row r="643" spans="1:11" s="111" customFormat="1" ht="44.25" customHeight="1" x14ac:dyDescent="0.25">
      <c r="A643" s="114"/>
      <c r="B643" s="115"/>
      <c r="C643" s="116"/>
      <c r="D643" s="117"/>
      <c r="E643" s="118"/>
      <c r="F643" s="119"/>
      <c r="G643" s="120"/>
      <c r="H643" s="118"/>
      <c r="I643" s="121"/>
      <c r="J643" s="121"/>
      <c r="K643" s="121"/>
    </row>
    <row r="644" spans="1:11" s="111" customFormat="1" ht="44.25" customHeight="1" x14ac:dyDescent="0.25">
      <c r="A644" s="114"/>
      <c r="B644" s="115"/>
      <c r="C644" s="116"/>
      <c r="D644" s="117"/>
      <c r="E644" s="118"/>
      <c r="F644" s="119"/>
      <c r="G644" s="120"/>
      <c r="H644" s="118"/>
      <c r="I644" s="121"/>
      <c r="J644" s="121"/>
      <c r="K644" s="121"/>
    </row>
    <row r="645" spans="1:11" s="111" customFormat="1" ht="44.25" customHeight="1" x14ac:dyDescent="0.25">
      <c r="A645" s="114"/>
      <c r="B645" s="115"/>
      <c r="C645" s="116"/>
      <c r="D645" s="117"/>
      <c r="E645" s="118"/>
      <c r="F645" s="119"/>
      <c r="G645" s="120"/>
      <c r="H645" s="118"/>
      <c r="I645" s="121"/>
      <c r="J645" s="121"/>
      <c r="K645" s="121"/>
    </row>
    <row r="646" spans="1:11" s="111" customFormat="1" ht="44.25" customHeight="1" x14ac:dyDescent="0.25">
      <c r="A646" s="114"/>
      <c r="B646" s="115"/>
      <c r="C646" s="116"/>
      <c r="D646" s="117"/>
      <c r="E646" s="118"/>
      <c r="F646" s="119"/>
      <c r="G646" s="120"/>
      <c r="H646" s="118"/>
      <c r="I646" s="121"/>
      <c r="J646" s="121"/>
      <c r="K646" s="121"/>
    </row>
    <row r="647" spans="1:11" s="111" customFormat="1" ht="44.25" customHeight="1" x14ac:dyDescent="0.25">
      <c r="A647" s="114"/>
      <c r="B647" s="115"/>
      <c r="C647" s="116"/>
      <c r="D647" s="117"/>
      <c r="E647" s="118"/>
      <c r="F647" s="119"/>
      <c r="G647" s="120"/>
      <c r="H647" s="118"/>
      <c r="I647" s="121"/>
      <c r="J647" s="121"/>
      <c r="K647" s="121"/>
    </row>
    <row r="648" spans="1:11" s="111" customFormat="1" ht="44.25" customHeight="1" x14ac:dyDescent="0.25">
      <c r="A648" s="114"/>
      <c r="B648" s="115"/>
      <c r="C648" s="116"/>
      <c r="D648" s="117"/>
      <c r="E648" s="118"/>
      <c r="F648" s="119"/>
      <c r="G648" s="120"/>
      <c r="H648" s="118"/>
      <c r="I648" s="121"/>
      <c r="J648" s="121"/>
      <c r="K648" s="121"/>
    </row>
    <row r="649" spans="1:11" s="111" customFormat="1" ht="44.25" customHeight="1" x14ac:dyDescent="0.25">
      <c r="A649" s="114"/>
      <c r="B649" s="115"/>
      <c r="C649" s="116"/>
      <c r="D649" s="117"/>
      <c r="E649" s="118"/>
      <c r="F649" s="119"/>
      <c r="G649" s="120"/>
      <c r="H649" s="118"/>
      <c r="I649" s="121"/>
      <c r="J649" s="121"/>
      <c r="K649" s="121"/>
    </row>
    <row r="650" spans="1:11" s="111" customFormat="1" ht="44.25" customHeight="1" x14ac:dyDescent="0.25">
      <c r="A650" s="114"/>
      <c r="B650" s="115"/>
      <c r="C650" s="116"/>
      <c r="D650" s="117"/>
      <c r="E650" s="118"/>
      <c r="F650" s="119"/>
      <c r="G650" s="120"/>
      <c r="H650" s="118"/>
      <c r="I650" s="121"/>
      <c r="J650" s="121"/>
      <c r="K650" s="121"/>
    </row>
    <row r="651" spans="1:11" s="111" customFormat="1" ht="44.25" customHeight="1" x14ac:dyDescent="0.25">
      <c r="A651" s="114"/>
      <c r="B651" s="115"/>
      <c r="C651" s="116"/>
      <c r="D651" s="117"/>
      <c r="E651" s="118"/>
      <c r="F651" s="119"/>
      <c r="G651" s="120"/>
      <c r="H651" s="118"/>
      <c r="I651" s="121"/>
      <c r="J651" s="121"/>
      <c r="K651" s="121"/>
    </row>
    <row r="652" spans="1:11" s="111" customFormat="1" ht="44.25" customHeight="1" x14ac:dyDescent="0.25">
      <c r="A652" s="114"/>
      <c r="B652" s="115"/>
      <c r="C652" s="116"/>
      <c r="D652" s="117"/>
      <c r="E652" s="118"/>
      <c r="F652" s="119"/>
      <c r="G652" s="120"/>
      <c r="H652" s="118"/>
      <c r="I652" s="121"/>
      <c r="J652" s="121"/>
      <c r="K652" s="121"/>
    </row>
    <row r="653" spans="1:11" s="111" customFormat="1" ht="44.25" customHeight="1" x14ac:dyDescent="0.25">
      <c r="A653" s="114"/>
      <c r="B653" s="115"/>
      <c r="C653" s="116"/>
      <c r="D653" s="117"/>
      <c r="E653" s="118"/>
      <c r="F653" s="119"/>
      <c r="G653" s="120"/>
      <c r="H653" s="118"/>
      <c r="I653" s="121"/>
      <c r="J653" s="121"/>
      <c r="K653" s="121"/>
    </row>
    <row r="654" spans="1:11" s="111" customFormat="1" ht="44.25" customHeight="1" x14ac:dyDescent="0.25">
      <c r="A654" s="114"/>
      <c r="B654" s="115"/>
      <c r="C654" s="116"/>
      <c r="D654" s="117"/>
      <c r="E654" s="118"/>
      <c r="F654" s="119"/>
      <c r="G654" s="120"/>
      <c r="H654" s="118"/>
      <c r="I654" s="121"/>
      <c r="J654" s="121"/>
      <c r="K654" s="121"/>
    </row>
    <row r="655" spans="1:11" s="111" customFormat="1" ht="44.25" customHeight="1" x14ac:dyDescent="0.25">
      <c r="A655" s="114"/>
      <c r="B655" s="115"/>
      <c r="C655" s="116"/>
      <c r="D655" s="117"/>
      <c r="E655" s="118"/>
      <c r="F655" s="119"/>
      <c r="G655" s="120"/>
      <c r="H655" s="118"/>
      <c r="I655" s="121"/>
      <c r="J655" s="121"/>
      <c r="K655" s="121"/>
    </row>
    <row r="656" spans="1:11" s="111" customFormat="1" ht="44.25" customHeight="1" x14ac:dyDescent="0.25">
      <c r="A656" s="114"/>
      <c r="B656" s="115"/>
      <c r="C656" s="116"/>
      <c r="D656" s="117"/>
      <c r="E656" s="118"/>
      <c r="F656" s="119"/>
      <c r="G656" s="120"/>
      <c r="H656" s="118"/>
      <c r="I656" s="121"/>
      <c r="J656" s="121"/>
      <c r="K656" s="121"/>
    </row>
    <row r="657" spans="1:11" s="111" customFormat="1" ht="44.25" customHeight="1" x14ac:dyDescent="0.25">
      <c r="A657" s="114"/>
      <c r="B657" s="115"/>
      <c r="C657" s="116"/>
      <c r="D657" s="117"/>
      <c r="E657" s="118"/>
      <c r="F657" s="119"/>
      <c r="G657" s="120"/>
      <c r="H657" s="118"/>
      <c r="I657" s="121"/>
      <c r="J657" s="121"/>
      <c r="K657" s="121"/>
    </row>
    <row r="658" spans="1:11" s="111" customFormat="1" ht="44.25" customHeight="1" x14ac:dyDescent="0.25">
      <c r="A658" s="114"/>
      <c r="B658" s="115"/>
      <c r="C658" s="116"/>
      <c r="D658" s="117"/>
      <c r="E658" s="118"/>
      <c r="F658" s="119"/>
      <c r="G658" s="120"/>
      <c r="H658" s="118"/>
      <c r="I658" s="121"/>
      <c r="J658" s="121"/>
      <c r="K658" s="121"/>
    </row>
    <row r="659" spans="1:11" s="111" customFormat="1" ht="44.25" customHeight="1" x14ac:dyDescent="0.25">
      <c r="A659" s="114"/>
      <c r="B659" s="115"/>
      <c r="C659" s="116"/>
      <c r="D659" s="117"/>
      <c r="E659" s="118"/>
      <c r="F659" s="119"/>
      <c r="G659" s="120"/>
      <c r="H659" s="118"/>
      <c r="I659" s="121"/>
      <c r="J659" s="121"/>
      <c r="K659" s="121"/>
    </row>
    <row r="660" spans="1:11" s="111" customFormat="1" ht="44.25" customHeight="1" x14ac:dyDescent="0.25">
      <c r="A660" s="114"/>
      <c r="B660" s="115"/>
      <c r="C660" s="116"/>
      <c r="D660" s="117"/>
      <c r="E660" s="118"/>
      <c r="F660" s="119"/>
      <c r="G660" s="120"/>
      <c r="H660" s="118"/>
      <c r="I660" s="121"/>
      <c r="J660" s="121"/>
      <c r="K660" s="121"/>
    </row>
    <row r="661" spans="1:11" s="111" customFormat="1" ht="44.25" customHeight="1" x14ac:dyDescent="0.25">
      <c r="A661" s="114"/>
      <c r="B661" s="115"/>
      <c r="C661" s="116"/>
      <c r="D661" s="117"/>
      <c r="E661" s="118"/>
      <c r="F661" s="119"/>
      <c r="G661" s="120"/>
      <c r="H661" s="118"/>
      <c r="I661" s="121"/>
      <c r="J661" s="121"/>
      <c r="K661" s="121"/>
    </row>
    <row r="662" spans="1:11" s="111" customFormat="1" ht="44.25" customHeight="1" x14ac:dyDescent="0.25">
      <c r="A662" s="114"/>
      <c r="B662" s="115"/>
      <c r="C662" s="116"/>
      <c r="D662" s="117"/>
      <c r="E662" s="118"/>
      <c r="F662" s="119"/>
      <c r="G662" s="120"/>
      <c r="H662" s="118"/>
      <c r="I662" s="121"/>
      <c r="J662" s="121"/>
      <c r="K662" s="121"/>
    </row>
    <row r="663" spans="1:11" s="111" customFormat="1" ht="44.25" customHeight="1" x14ac:dyDescent="0.25">
      <c r="A663" s="114"/>
      <c r="B663" s="115"/>
      <c r="C663" s="116"/>
      <c r="D663" s="117"/>
      <c r="E663" s="118"/>
      <c r="F663" s="119"/>
      <c r="G663" s="120"/>
      <c r="H663" s="118"/>
      <c r="I663" s="121"/>
      <c r="J663" s="121"/>
      <c r="K663" s="121"/>
    </row>
    <row r="664" spans="1:11" s="111" customFormat="1" ht="44.25" customHeight="1" x14ac:dyDescent="0.25">
      <c r="A664" s="114"/>
      <c r="B664" s="115"/>
      <c r="C664" s="116"/>
      <c r="D664" s="117"/>
      <c r="E664" s="118"/>
      <c r="F664" s="119"/>
      <c r="G664" s="120"/>
      <c r="H664" s="118"/>
      <c r="I664" s="121"/>
      <c r="J664" s="121"/>
      <c r="K664" s="121"/>
    </row>
    <row r="665" spans="1:11" s="111" customFormat="1" ht="44.25" customHeight="1" x14ac:dyDescent="0.25">
      <c r="A665" s="114"/>
      <c r="B665" s="115"/>
      <c r="C665" s="116"/>
      <c r="D665" s="117"/>
      <c r="E665" s="118"/>
      <c r="F665" s="119"/>
      <c r="G665" s="120"/>
      <c r="H665" s="118"/>
      <c r="I665" s="121"/>
      <c r="J665" s="121"/>
      <c r="K665" s="121"/>
    </row>
    <row r="666" spans="1:11" s="111" customFormat="1" ht="44.25" customHeight="1" x14ac:dyDescent="0.25">
      <c r="A666" s="114"/>
      <c r="B666" s="115"/>
      <c r="C666" s="116"/>
      <c r="D666" s="117"/>
      <c r="E666" s="118"/>
      <c r="F666" s="119"/>
      <c r="G666" s="120"/>
      <c r="H666" s="118"/>
      <c r="I666" s="121"/>
      <c r="J666" s="121"/>
      <c r="K666" s="121"/>
    </row>
    <row r="667" spans="1:11" s="111" customFormat="1" ht="44.25" customHeight="1" x14ac:dyDescent="0.25">
      <c r="A667" s="114"/>
      <c r="B667" s="115"/>
      <c r="C667" s="116"/>
      <c r="D667" s="117"/>
      <c r="E667" s="118"/>
      <c r="F667" s="119"/>
      <c r="G667" s="120"/>
      <c r="H667" s="118"/>
      <c r="I667" s="121"/>
      <c r="J667" s="121"/>
      <c r="K667" s="121"/>
    </row>
    <row r="668" spans="1:11" s="111" customFormat="1" ht="44.25" customHeight="1" x14ac:dyDescent="0.25">
      <c r="A668" s="114"/>
      <c r="B668" s="115"/>
      <c r="C668" s="116"/>
      <c r="D668" s="117"/>
      <c r="E668" s="118"/>
      <c r="F668" s="119"/>
      <c r="G668" s="120"/>
      <c r="H668" s="118"/>
      <c r="I668" s="121"/>
      <c r="J668" s="121"/>
      <c r="K668" s="121"/>
    </row>
    <row r="669" spans="1:11" s="111" customFormat="1" ht="44.25" customHeight="1" x14ac:dyDescent="0.25">
      <c r="A669" s="114"/>
      <c r="B669" s="115"/>
      <c r="C669" s="116"/>
      <c r="D669" s="117"/>
      <c r="E669" s="118"/>
      <c r="F669" s="119"/>
      <c r="G669" s="120"/>
      <c r="H669" s="118"/>
      <c r="I669" s="121"/>
      <c r="J669" s="121"/>
      <c r="K669" s="121"/>
    </row>
    <row r="670" spans="1:11" s="111" customFormat="1" ht="44.25" customHeight="1" x14ac:dyDescent="0.25">
      <c r="A670" s="114"/>
      <c r="B670" s="115"/>
      <c r="C670" s="116"/>
      <c r="D670" s="117"/>
      <c r="E670" s="118"/>
      <c r="F670" s="119"/>
      <c r="G670" s="120"/>
      <c r="H670" s="118"/>
      <c r="I670" s="121"/>
      <c r="J670" s="121"/>
      <c r="K670" s="121"/>
    </row>
    <row r="671" spans="1:11" s="111" customFormat="1" ht="44.25" customHeight="1" x14ac:dyDescent="0.25">
      <c r="A671" s="114"/>
      <c r="B671" s="115"/>
      <c r="C671" s="116"/>
      <c r="D671" s="117"/>
      <c r="E671" s="118"/>
      <c r="F671" s="119"/>
      <c r="G671" s="120"/>
      <c r="H671" s="118"/>
      <c r="I671" s="121"/>
      <c r="J671" s="121"/>
      <c r="K671" s="121"/>
    </row>
    <row r="672" spans="1:11" s="111" customFormat="1" ht="44.25" customHeight="1" x14ac:dyDescent="0.25">
      <c r="A672" s="114"/>
      <c r="B672" s="115"/>
      <c r="C672" s="116"/>
      <c r="D672" s="117"/>
      <c r="E672" s="118"/>
      <c r="F672" s="119"/>
      <c r="G672" s="120"/>
      <c r="H672" s="118"/>
      <c r="I672" s="121"/>
      <c r="J672" s="121"/>
      <c r="K672" s="121"/>
    </row>
    <row r="673" spans="1:11" s="111" customFormat="1" ht="44.25" customHeight="1" x14ac:dyDescent="0.25">
      <c r="A673" s="114"/>
      <c r="B673" s="115"/>
      <c r="C673" s="116"/>
      <c r="D673" s="117"/>
      <c r="E673" s="118"/>
      <c r="F673" s="119"/>
      <c r="G673" s="120"/>
      <c r="H673" s="118"/>
      <c r="I673" s="121"/>
      <c r="J673" s="121"/>
      <c r="K673" s="121"/>
    </row>
    <row r="674" spans="1:11" s="111" customFormat="1" ht="44.25" customHeight="1" x14ac:dyDescent="0.25">
      <c r="A674" s="114"/>
      <c r="B674" s="115"/>
      <c r="C674" s="116"/>
      <c r="D674" s="117"/>
      <c r="E674" s="118"/>
      <c r="F674" s="119"/>
      <c r="G674" s="120"/>
      <c r="H674" s="118"/>
      <c r="I674" s="121"/>
      <c r="J674" s="121"/>
      <c r="K674" s="121"/>
    </row>
    <row r="675" spans="1:11" s="111" customFormat="1" ht="44.25" customHeight="1" x14ac:dyDescent="0.25">
      <c r="A675" s="114"/>
      <c r="B675" s="115"/>
      <c r="C675" s="116"/>
      <c r="D675" s="117"/>
      <c r="E675" s="118"/>
      <c r="F675" s="119"/>
      <c r="G675" s="120"/>
      <c r="H675" s="118"/>
      <c r="I675" s="121"/>
      <c r="J675" s="121"/>
      <c r="K675" s="121"/>
    </row>
    <row r="676" spans="1:11" s="111" customFormat="1" ht="44.25" customHeight="1" x14ac:dyDescent="0.25">
      <c r="A676" s="114"/>
      <c r="B676" s="115"/>
      <c r="C676" s="116"/>
      <c r="D676" s="117"/>
      <c r="E676" s="118"/>
      <c r="F676" s="119"/>
      <c r="G676" s="120"/>
      <c r="H676" s="118"/>
      <c r="I676" s="121"/>
      <c r="J676" s="121"/>
      <c r="K676" s="121"/>
    </row>
    <row r="677" spans="1:11" s="111" customFormat="1" ht="44.25" customHeight="1" x14ac:dyDescent="0.25">
      <c r="A677" s="114"/>
      <c r="B677" s="115"/>
      <c r="C677" s="116"/>
      <c r="D677" s="117"/>
      <c r="E677" s="118"/>
      <c r="F677" s="119"/>
      <c r="G677" s="120"/>
      <c r="H677" s="118"/>
      <c r="I677" s="121"/>
      <c r="J677" s="121"/>
      <c r="K677" s="121"/>
    </row>
    <row r="678" spans="1:11" s="111" customFormat="1" ht="44.25" customHeight="1" x14ac:dyDescent="0.25">
      <c r="A678" s="114"/>
      <c r="B678" s="115"/>
      <c r="C678" s="116"/>
      <c r="D678" s="117"/>
      <c r="E678" s="118"/>
      <c r="F678" s="119"/>
      <c r="G678" s="120"/>
      <c r="H678" s="118"/>
      <c r="I678" s="121"/>
      <c r="J678" s="121"/>
      <c r="K678" s="121"/>
    </row>
    <row r="679" spans="1:11" s="111" customFormat="1" ht="44.25" customHeight="1" x14ac:dyDescent="0.25">
      <c r="A679" s="114"/>
      <c r="B679" s="115"/>
      <c r="C679" s="116"/>
      <c r="D679" s="117"/>
      <c r="E679" s="118"/>
      <c r="F679" s="119"/>
      <c r="G679" s="120"/>
      <c r="H679" s="118"/>
      <c r="I679" s="121"/>
      <c r="J679" s="121"/>
      <c r="K679" s="121"/>
    </row>
  </sheetData>
  <sortState xmlns:xlrd2="http://schemas.microsoft.com/office/spreadsheetml/2017/richdata2" ref="B285:F290">
    <sortCondition ref="B285:B290"/>
  </sortState>
  <mergeCells count="4">
    <mergeCell ref="B9:J9"/>
    <mergeCell ref="A1:A6"/>
    <mergeCell ref="B8:J8"/>
    <mergeCell ref="B1:J6"/>
  </mergeCells>
  <phoneticPr fontId="7" type="noConversion"/>
  <pageMargins left="0.70866141732283472" right="0.70866141732283472" top="0.74803149606299213" bottom="0.74803149606299213" header="0.31496062992125984" footer="0.31496062992125984"/>
  <pageSetup paperSize="9" fitToHeight="50" orientation="portrait" horizontalDpi="4294967293" verticalDpi="4294967293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16C5D3E4BF3A459B7749EFEAD2E7BE" ma:contentTypeVersion="18" ma:contentTypeDescription="Crée un document." ma:contentTypeScope="" ma:versionID="4ed5a000dcfc00bfa17e0bfda838e967">
  <xsd:schema xmlns:xsd="http://www.w3.org/2001/XMLSchema" xmlns:xs="http://www.w3.org/2001/XMLSchema" xmlns:p="http://schemas.microsoft.com/office/2006/metadata/properties" xmlns:ns2="ce54459c-b8e9-479d-ae9a-6ebbfff42661" xmlns:ns3="c6a3722d-ffa3-4337-9317-0e3c80b267da" targetNamespace="http://schemas.microsoft.com/office/2006/metadata/properties" ma:root="true" ma:fieldsID="5e07e91d0977bc385374eee6334a9085" ns2:_="" ns3:_="">
    <xsd:import namespace="ce54459c-b8e9-479d-ae9a-6ebbfff42661"/>
    <xsd:import namespace="c6a3722d-ffa3-4337-9317-0e3c80b267d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54459c-b8e9-479d-ae9a-6ebbfff426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Balises d’images" ma:readOnly="false" ma:fieldId="{5cf76f15-5ced-4ddc-b409-7134ff3c332f}" ma:taxonomyMulti="true" ma:sspId="30ca7808-e4f1-4383-adca-ced689998d8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a3722d-ffa3-4337-9317-0e3c80b267d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5cf6926-e682-4052-ae60-491e353a1566}" ma:internalName="TaxCatchAll" ma:showField="CatchAllData" ma:web="c6a3722d-ffa3-4337-9317-0e3c80b267d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6a3722d-ffa3-4337-9317-0e3c80b267da" xsi:nil="true"/>
    <lcf76f155ced4ddcb4097134ff3c332f xmlns="ce54459c-b8e9-479d-ae9a-6ebbfff4266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E6CB665-02B7-40F2-AC6E-76CD7DE6F9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54459c-b8e9-479d-ae9a-6ebbfff42661"/>
    <ds:schemaRef ds:uri="c6a3722d-ffa3-4337-9317-0e3c80b267d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3BDCC04-0BD0-4A8F-9B08-91ADA717AE1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92A1560-95AD-44CD-A6C3-812EB3786E38}">
  <ds:schemaRefs>
    <ds:schemaRef ds:uri="http://schemas.microsoft.com/office/2006/metadata/properties"/>
    <ds:schemaRef ds:uri="http://schemas.microsoft.com/office/infopath/2007/PartnerControls"/>
    <ds:schemaRef ds:uri="c6a3722d-ffa3-4337-9317-0e3c80b267da"/>
    <ds:schemaRef ds:uri="ce54459c-b8e9-479d-ae9a-6ebbfff4266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Bon de commande</vt:lpstr>
      <vt:lpstr>'Bon de commande'!Zone_d_impression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Marie Hendrix</dc:creator>
  <cp:keywords/>
  <dc:description/>
  <cp:lastModifiedBy>Marie Dekeuleneer</cp:lastModifiedBy>
  <cp:revision/>
  <cp:lastPrinted>2025-09-01T13:47:42Z</cp:lastPrinted>
  <dcterms:created xsi:type="dcterms:W3CDTF">2025-02-24T09:19:43Z</dcterms:created>
  <dcterms:modified xsi:type="dcterms:W3CDTF">2025-09-01T14:48:31Z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0x0101002A16C5D3E4BF3A459B7749EFEAD2E7BE</vt:lpwstr>
  </property>
  <property fmtid="{D5CDD505-2E9C-101B-9397-08002B2CF9AE}" pid="3" name="MediaServiceImageTags">
    <vt:lpwstr/>
  </property>
</Properties>
</file>